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J5svXI1Zxnc0pKYKJwwjqT6qPEpaFaw8elAPT1YYYHXMVl8tH+3Y4cp82aMzn61cbatXF90jz9higOyH+UbhiQ==" workbookSaltValue="eLva+oO//JxQxd5ZTMVfbA==" workbookSpinCount="100000" lockStructure="1"/>
  <bookViews>
    <workbookView xWindow="0" yWindow="0" windowWidth="22260" windowHeight="12645" firstSheet="1" activeTab="4"/>
  </bookViews>
  <sheets>
    <sheet name="Приложение 1" sheetId="2" r:id="rId1"/>
    <sheet name="Приложение 3" sheetId="3" r:id="rId2"/>
    <sheet name="Приложение 2" sheetId="4" r:id="rId3"/>
    <sheet name="Приложение 4" sheetId="5" r:id="rId4"/>
    <sheet name="резервный фонд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8" i="5"/>
  <c r="I22" i="4" l="1"/>
  <c r="D12" i="5" l="1"/>
  <c r="D11" i="5" s="1"/>
  <c r="D10" i="5" s="1"/>
  <c r="D14" i="5"/>
  <c r="D15" i="5"/>
  <c r="D16" i="5"/>
  <c r="I100" i="4"/>
  <c r="H97" i="4"/>
  <c r="H98" i="4"/>
  <c r="H99" i="4"/>
  <c r="H26" i="4"/>
  <c r="E28" i="3"/>
  <c r="F29" i="3"/>
  <c r="D38" i="2"/>
  <c r="E40" i="2"/>
  <c r="C10" i="5" l="1"/>
  <c r="C11" i="5"/>
  <c r="C12" i="5"/>
  <c r="C14" i="5"/>
  <c r="C15" i="5"/>
  <c r="C16" i="5"/>
  <c r="G18" i="4"/>
  <c r="G17" i="4" s="1"/>
  <c r="G97" i="4"/>
  <c r="I97" i="4" s="1"/>
  <c r="G99" i="4"/>
  <c r="I99" i="4" s="1"/>
  <c r="G44" i="4"/>
  <c r="D28" i="3"/>
  <c r="C38" i="2"/>
  <c r="G98" i="4" l="1"/>
  <c r="I98" i="4" s="1"/>
  <c r="D9" i="5"/>
  <c r="D8" i="5" s="1"/>
  <c r="C9" i="5"/>
  <c r="C8" i="5" s="1"/>
  <c r="H103" i="4" l="1"/>
  <c r="H102" i="4" s="1"/>
  <c r="G103" i="4"/>
  <c r="H112" i="4"/>
  <c r="H111" i="4" s="1"/>
  <c r="H110" i="4" s="1"/>
  <c r="G112" i="4"/>
  <c r="I108" i="4"/>
  <c r="H107" i="4"/>
  <c r="H106" i="4" s="1"/>
  <c r="G107" i="4"/>
  <c r="H94" i="4"/>
  <c r="G94" i="4"/>
  <c r="H92" i="4"/>
  <c r="G92" i="4"/>
  <c r="H87" i="4"/>
  <c r="H86" i="4" s="1"/>
  <c r="H85" i="4" s="1"/>
  <c r="H84" i="4" s="1"/>
  <c r="G87" i="4"/>
  <c r="H82" i="4"/>
  <c r="H81" i="4" s="1"/>
  <c r="G82" i="4"/>
  <c r="H77" i="4"/>
  <c r="H74" i="4"/>
  <c r="H72" i="4"/>
  <c r="H70" i="4"/>
  <c r="H68" i="4"/>
  <c r="G77" i="4"/>
  <c r="G74" i="4"/>
  <c r="G72" i="4"/>
  <c r="G70" i="4"/>
  <c r="G68" i="4"/>
  <c r="I83" i="4"/>
  <c r="H63" i="4"/>
  <c r="H61" i="4" s="1"/>
  <c r="H60" i="4" s="1"/>
  <c r="H59" i="4" s="1"/>
  <c r="G63" i="4"/>
  <c r="H55" i="4"/>
  <c r="H54" i="4" s="1"/>
  <c r="H53" i="4" s="1"/>
  <c r="H52" i="4" s="1"/>
  <c r="G55" i="4"/>
  <c r="H49" i="4"/>
  <c r="H48" i="4" s="1"/>
  <c r="H47" i="4" s="1"/>
  <c r="H46" i="4" s="1"/>
  <c r="G49" i="4"/>
  <c r="G106" i="4" l="1"/>
  <c r="I106" i="4" s="1"/>
  <c r="I107" i="4"/>
  <c r="G111" i="4"/>
  <c r="I111" i="4" s="1"/>
  <c r="G102" i="4"/>
  <c r="H101" i="4"/>
  <c r="H96" i="4" s="1"/>
  <c r="G86" i="4"/>
  <c r="H91" i="4"/>
  <c r="H90" i="4" s="1"/>
  <c r="H89" i="4" s="1"/>
  <c r="G91" i="4"/>
  <c r="I82" i="4"/>
  <c r="G81" i="4"/>
  <c r="I81" i="4" s="1"/>
  <c r="G61" i="4"/>
  <c r="G54" i="4"/>
  <c r="G48" i="4"/>
  <c r="G67" i="4"/>
  <c r="H109" i="4"/>
  <c r="H80" i="4"/>
  <c r="I112" i="4"/>
  <c r="H67" i="4"/>
  <c r="H66" i="4" s="1"/>
  <c r="H65" i="4" s="1"/>
  <c r="I18" i="4"/>
  <c r="G101" i="4" l="1"/>
  <c r="G96" i="4" s="1"/>
  <c r="G110" i="4"/>
  <c r="G85" i="4"/>
  <c r="I85" i="4" s="1"/>
  <c r="G90" i="4"/>
  <c r="I90" i="4" s="1"/>
  <c r="G80" i="4"/>
  <c r="G60" i="4"/>
  <c r="G53" i="4"/>
  <c r="I53" i="4" s="1"/>
  <c r="G47" i="4"/>
  <c r="I47" i="4" s="1"/>
  <c r="G66" i="4"/>
  <c r="I66" i="4" s="1"/>
  <c r="H79" i="4"/>
  <c r="I113" i="4"/>
  <c r="I105" i="4"/>
  <c r="I103" i="4"/>
  <c r="I93" i="4"/>
  <c r="I94" i="4"/>
  <c r="I95" i="4"/>
  <c r="I96" i="4"/>
  <c r="I102" i="4"/>
  <c r="I77" i="4"/>
  <c r="I78" i="4"/>
  <c r="I86" i="4"/>
  <c r="I87" i="4"/>
  <c r="I88" i="4"/>
  <c r="I91" i="4"/>
  <c r="I92" i="4"/>
  <c r="I75" i="4"/>
  <c r="I71" i="4"/>
  <c r="I72" i="4"/>
  <c r="I73" i="4"/>
  <c r="I74" i="4"/>
  <c r="I64" i="4"/>
  <c r="I67" i="4"/>
  <c r="I68" i="4"/>
  <c r="I69" i="4"/>
  <c r="I70" i="4"/>
  <c r="I63" i="4"/>
  <c r="I61" i="4"/>
  <c r="I60" i="4"/>
  <c r="I57" i="4"/>
  <c r="I54" i="4"/>
  <c r="I55" i="4"/>
  <c r="I33" i="4"/>
  <c r="I37" i="4"/>
  <c r="I41" i="4"/>
  <c r="I45" i="4"/>
  <c r="I48" i="4"/>
  <c r="I49" i="4"/>
  <c r="I50" i="4"/>
  <c r="I51" i="4"/>
  <c r="I24" i="4"/>
  <c r="I27" i="4"/>
  <c r="I29" i="4"/>
  <c r="I31" i="4"/>
  <c r="I15" i="4"/>
  <c r="I19" i="4"/>
  <c r="I23" i="4"/>
  <c r="H28" i="4"/>
  <c r="H21" i="4"/>
  <c r="H17" i="4"/>
  <c r="G26" i="4"/>
  <c r="G28" i="4"/>
  <c r="G21" i="4"/>
  <c r="H44" i="4"/>
  <c r="G43" i="4"/>
  <c r="H40" i="4"/>
  <c r="G40" i="4"/>
  <c r="H36" i="4"/>
  <c r="H35" i="4" s="1"/>
  <c r="G36" i="4"/>
  <c r="G35" i="4" s="1"/>
  <c r="H32" i="4"/>
  <c r="G32" i="4"/>
  <c r="I101" i="4" l="1"/>
  <c r="H34" i="4"/>
  <c r="I35" i="4"/>
  <c r="G34" i="4"/>
  <c r="G109" i="4"/>
  <c r="I110" i="4"/>
  <c r="G84" i="4"/>
  <c r="G89" i="4"/>
  <c r="G79" i="4"/>
  <c r="I80" i="4"/>
  <c r="G59" i="4"/>
  <c r="G52" i="4"/>
  <c r="G46" i="4"/>
  <c r="G42" i="4"/>
  <c r="G39" i="4"/>
  <c r="G20" i="4"/>
  <c r="G65" i="4"/>
  <c r="I40" i="4"/>
  <c r="I21" i="4"/>
  <c r="I26" i="4"/>
  <c r="H20" i="4"/>
  <c r="I17" i="4"/>
  <c r="I32" i="4"/>
  <c r="I28" i="4"/>
  <c r="I36" i="4"/>
  <c r="I44" i="4"/>
  <c r="H43" i="4"/>
  <c r="H39" i="4"/>
  <c r="H30" i="4"/>
  <c r="G30" i="4"/>
  <c r="H14" i="4"/>
  <c r="G14" i="4"/>
  <c r="E24" i="3"/>
  <c r="D24" i="3"/>
  <c r="F25" i="3"/>
  <c r="F9" i="3"/>
  <c r="F10" i="3"/>
  <c r="F11" i="3"/>
  <c r="F12" i="3"/>
  <c r="F13" i="3"/>
  <c r="F15" i="3"/>
  <c r="F17" i="3"/>
  <c r="F19" i="3"/>
  <c r="F21" i="3"/>
  <c r="F23" i="3"/>
  <c r="F27" i="3"/>
  <c r="F30" i="3"/>
  <c r="F32" i="3"/>
  <c r="E8" i="3"/>
  <c r="D8" i="3"/>
  <c r="E14" i="3"/>
  <c r="D14" i="3"/>
  <c r="E16" i="3"/>
  <c r="D16" i="3"/>
  <c r="E18" i="3"/>
  <c r="D18" i="3"/>
  <c r="E20" i="3"/>
  <c r="D20" i="3"/>
  <c r="E22" i="3"/>
  <c r="D22" i="3"/>
  <c r="E26" i="3"/>
  <c r="D26" i="3"/>
  <c r="E31" i="3"/>
  <c r="D31" i="3"/>
  <c r="I79" i="4" l="1"/>
  <c r="I109" i="4"/>
  <c r="I84" i="4"/>
  <c r="I89" i="4"/>
  <c r="I59" i="4"/>
  <c r="I52" i="4"/>
  <c r="I46" i="4"/>
  <c r="G38" i="4"/>
  <c r="F31" i="3"/>
  <c r="F26" i="3"/>
  <c r="E33" i="3"/>
  <c r="F16" i="3"/>
  <c r="F20" i="3"/>
  <c r="G13" i="4"/>
  <c r="I65" i="4"/>
  <c r="G25" i="4"/>
  <c r="D33" i="3"/>
  <c r="F8" i="3"/>
  <c r="F28" i="3"/>
  <c r="F22" i="3"/>
  <c r="F18" i="3"/>
  <c r="F14" i="3"/>
  <c r="H13" i="4"/>
  <c r="I14" i="4"/>
  <c r="I34" i="4"/>
  <c r="I30" i="4"/>
  <c r="I20" i="4"/>
  <c r="H25" i="4"/>
  <c r="H38" i="4"/>
  <c r="I39" i="4"/>
  <c r="I43" i="4"/>
  <c r="H42" i="4"/>
  <c r="F24" i="3"/>
  <c r="D30" i="2"/>
  <c r="C30" i="2"/>
  <c r="D33" i="2"/>
  <c r="C33" i="2"/>
  <c r="D35" i="2"/>
  <c r="C35" i="2"/>
  <c r="D41" i="2"/>
  <c r="C41" i="2"/>
  <c r="D43" i="2"/>
  <c r="C43" i="2"/>
  <c r="E36" i="2"/>
  <c r="E37" i="2"/>
  <c r="E39" i="2"/>
  <c r="E42" i="2"/>
  <c r="E44" i="2"/>
  <c r="E31" i="2"/>
  <c r="E32" i="2"/>
  <c r="E34" i="2"/>
  <c r="E21" i="2"/>
  <c r="E23" i="2"/>
  <c r="E25" i="2"/>
  <c r="E27" i="2"/>
  <c r="E11" i="2"/>
  <c r="E12" i="2"/>
  <c r="E13" i="2"/>
  <c r="E16" i="2"/>
  <c r="E18" i="2"/>
  <c r="E19" i="2"/>
  <c r="D29" i="2" l="1"/>
  <c r="D28" i="2" s="1"/>
  <c r="E43" i="2"/>
  <c r="E41" i="2"/>
  <c r="F33" i="3"/>
  <c r="G11" i="4"/>
  <c r="G16" i="4"/>
  <c r="C29" i="2"/>
  <c r="H11" i="4"/>
  <c r="I13" i="4"/>
  <c r="I25" i="4"/>
  <c r="H16" i="4"/>
  <c r="I42" i="4"/>
  <c r="I38" i="4"/>
  <c r="E30" i="2"/>
  <c r="E33" i="2"/>
  <c r="E35" i="2"/>
  <c r="E38" i="2"/>
  <c r="D26" i="2"/>
  <c r="C26" i="2"/>
  <c r="D24" i="2"/>
  <c r="C24" i="2"/>
  <c r="D22" i="2"/>
  <c r="C22" i="2"/>
  <c r="D20" i="2"/>
  <c r="C20" i="2"/>
  <c r="D17" i="2"/>
  <c r="D15" i="2"/>
  <c r="C17" i="2"/>
  <c r="C15" i="2"/>
  <c r="D10" i="2"/>
  <c r="C10" i="2"/>
  <c r="H8" i="4" l="1"/>
  <c r="H115" i="4" s="1"/>
  <c r="E24" i="2"/>
  <c r="E29" i="2"/>
  <c r="E17" i="2"/>
  <c r="E20" i="2"/>
  <c r="C14" i="2"/>
  <c r="G9" i="4"/>
  <c r="C28" i="2"/>
  <c r="C9" i="2"/>
  <c r="I16" i="4"/>
  <c r="H9" i="4"/>
  <c r="I11" i="4"/>
  <c r="D9" i="2"/>
  <c r="E22" i="2"/>
  <c r="E15" i="2"/>
  <c r="E10" i="2"/>
  <c r="D14" i="2"/>
  <c r="E14" i="2" s="1"/>
  <c r="E26" i="2"/>
  <c r="G8" i="4" l="1"/>
  <c r="G115" i="4" s="1"/>
  <c r="E9" i="2"/>
  <c r="E28" i="2"/>
  <c r="C8" i="2"/>
  <c r="I9" i="4"/>
  <c r="D8" i="2"/>
  <c r="G7" i="4" l="1"/>
  <c r="C45" i="2"/>
  <c r="H7" i="4"/>
  <c r="I115" i="4"/>
  <c r="I8" i="4"/>
  <c r="E8" i="2"/>
  <c r="D45" i="2"/>
  <c r="I7" i="4" l="1"/>
  <c r="E45" i="2"/>
</calcChain>
</file>

<file path=xl/sharedStrings.xml><?xml version="1.0" encoding="utf-8"?>
<sst xmlns="http://schemas.openxmlformats.org/spreadsheetml/2006/main" count="572" uniqueCount="279">
  <si>
    <t>Наименование доходов</t>
  </si>
  <si>
    <t>Исполнено, тыс. руб.</t>
  </si>
  <si>
    <t>% исполнения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</si>
  <si>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</si>
  <si>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</si>
  <si>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</si>
  <si>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</si>
  <si>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Налог на доходы физических  лиц с доходов, источником которых  является  налоговый  агент, за исключением доходов, в отношении которых  исчисление и уплата налога осуществляются в соответствии со  статьями 227, 227.1 и  228 Налогового  кодекса  Российской 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</si>
  <si>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</si>
  <si>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НК РФ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</si>
  <si>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</si>
  <si>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</si>
  <si>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 сельских поселений</t>
  </si>
  <si>
    <t>1 06 06000 00 0000 110</t>
  </si>
  <si>
    <t>Земельный налог</t>
  </si>
  <si>
    <t>Земельный налог с организаций, обладающих земельным участком,  расположенным в границах  сельских поселений</t>
  </si>
  <si>
    <t>Земельный налог с физических лиц, обладающих земельным участком,  расположенным в границах  сельских поселений</t>
  </si>
  <si>
    <t>Администрация сельского поселения Игмасское</t>
  </si>
  <si>
    <t>1 08 00000 00 0000 000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</si>
  <si>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</si>
  <si>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</si>
  <si>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1 13 00000 00 0000 000</t>
  </si>
  <si>
    <t>Доходы от оказания платных услуг (работ) и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</si>
  <si>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</si>
  <si>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</si>
  <si>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</si>
  <si>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</si>
  <si>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1 14 02053 10 0000 410</t>
  </si>
  <si>
    <t>Доходы от реализации иного имущества, находящегося в собственности сельских поселений ( за исключением имущества муниципальных бюджетных и автономных учреждений, а также имущества муниципальных унитарных предприятий, в т.ч. казённых ), в части реализации основных средств по указанному имуществу</t>
  </si>
  <si>
    <t>2 02 10000 00 0000 150</t>
  </si>
  <si>
    <t>Дотации бюджетам бюджетной системы Российской Федерации</t>
  </si>
  <si>
    <t>2 02 16001 10 0000 150</t>
  </si>
  <si>
    <t>Дотации  бюджетам сельских поселений на выравнивание  бюджетной обеспеченности из бюджетов муниципальных районов</t>
  </si>
  <si>
    <t>2 02 15002 10 0000 150</t>
  </si>
  <si>
    <t>Дотации бюджетам сельских поселений на поддержку мер по обеспечению сбалансированности  бюджетов</t>
  </si>
  <si>
    <t>2 02  20000 00 0000 150</t>
  </si>
  <si>
    <t>Субсидии бюджетам бюджетной системы Российской Федерации (межбюджетные субсидии)</t>
  </si>
  <si>
    <t>2 02  29999 10 0000 150</t>
  </si>
  <si>
    <t>Прочие субсидии бюджетам сельских поселений</t>
  </si>
  <si>
    <t>2 02  30000 00 0000 150</t>
  </si>
  <si>
    <t>Субвенции бюджетам  бюджетной системы  Российской Федерации</t>
  </si>
  <si>
    <t>2 02 35118 10 0000 150</t>
  </si>
  <si>
    <t>Субвенции бюджетам сельских поселений на осуществление   первичного воинского учёта на территориях, где отсутствуют военные комиссариаты</t>
  </si>
  <si>
    <t>2 02 36900 10 0000 150</t>
  </si>
  <si>
    <t>Единая субвенция бюджетам сельских поселений из бюджета субъекта РФ</t>
  </si>
  <si>
    <t>2 02 40000 00 0000 150</t>
  </si>
  <si>
    <t>Иные межбюджетные трансферты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</si>
  <si>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</si>
  <si>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</si>
  <si>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2 03 05099 10 0000 150</t>
  </si>
  <si>
    <t>Прочие безвозмездные поступления от государственных организаций в бюджеты сельских поселений</t>
  </si>
  <si>
    <t>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</si>
  <si>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</si>
  <si>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 </t>
  </si>
  <si>
    <t>Всего поступлений доходов</t>
  </si>
  <si>
    <t>Утверждено в бюджете, тыс. руб.</t>
  </si>
  <si>
    <t xml:space="preserve">                                                                                                   Код бюджетной классификации  РФ</t>
  </si>
  <si>
    <t>1 00 00000 00 0000 000</t>
  </si>
  <si>
    <t>НАЛОГОВЫЕ И НЕНАЛОГОВЫЕ ДОХОДЫ</t>
  </si>
  <si>
    <t>1 01 02010 01 0000 110</t>
  </si>
  <si>
    <t>1 01 02030 01 0000 110</t>
  </si>
  <si>
    <t>1 06 00000 00 0000 000</t>
  </si>
  <si>
    <t>1 06 01000 00 000 110</t>
  </si>
  <si>
    <t>1 06 01030 10 000 110</t>
  </si>
  <si>
    <t>1 06 06033 10 0000 110</t>
  </si>
  <si>
    <t>1 06 06043 10 0000 110</t>
  </si>
  <si>
    <t>1 08 04020 01 0000 110</t>
  </si>
  <si>
    <t>2 00 00000 00 0000 000</t>
  </si>
  <si>
    <t>БЕЗВОЗМЕЗДНЫЕ  ПОСТУПЛЕНИЯ</t>
  </si>
  <si>
    <t>2 02 00000 00 0000 000</t>
  </si>
  <si>
    <t>Безвозмездные поступления от других бюджетов бюджетной системы Российской  Федерации</t>
  </si>
  <si>
    <t>Утверждено в бюджете тыс. руб.</t>
  </si>
  <si>
    <t>Наименование показателя</t>
  </si>
  <si>
    <t>РЗ</t>
  </si>
  <si>
    <t>ПР</t>
  </si>
  <si>
    <t>ОБЩЕГОСУДАРСТВЕННЫЕ   ВОПРОСЫ</t>
  </si>
  <si>
    <t>Функционирование высшего должностного лица субъекта Р.Ф. и муниципального образования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</si>
  <si>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</si>
  <si>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</si>
  <si>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</si>
  <si>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</si>
  <si>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</si>
  <si>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Дорожное хозяйство, дорожные фонды</t>
  </si>
  <si>
    <t>ЖИЛИЩНО-КОММУНАЛЬНОЕ ХОЗЯЙСТВО</t>
  </si>
  <si>
    <t>Благоустройство</t>
  </si>
  <si>
    <t>ОБРАЗОВАНИЕ</t>
  </si>
  <si>
    <t xml:space="preserve">Молодёжная политика </t>
  </si>
  <si>
    <t>КУЛЬТУРА, КИНЕМАТОГРАФИЯ</t>
  </si>
  <si>
    <t>Культура</t>
  </si>
  <si>
    <t>СОЦИАЛЬНАЯ ПОЛИТИКА</t>
  </si>
  <si>
    <t>ФИЗИЧЕСКАЯ КУЛЬТУРА  И СПОРТ</t>
  </si>
  <si>
    <t>Другие вопросы в области физической культуры и спорта</t>
  </si>
  <si>
    <t>ВСЕГО  РАСХОДОВ</t>
  </si>
  <si>
    <t>Код ведомств</t>
  </si>
  <si>
    <t>ЦСР</t>
  </si>
  <si>
    <t>ВР</t>
  </si>
  <si>
    <t>Исполнено тыс. руб.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</si>
  <si>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</si>
  <si>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</si>
  <si>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Обеспечение деятельности  органов государственной (муниципальной) власти</t>
  </si>
  <si>
    <t>91 0 00 00000</t>
  </si>
  <si>
    <t>Глава муниципального образования</t>
  </si>
  <si>
    <t xml:space="preserve"> 91 1 00 00000</t>
  </si>
  <si>
    <t>Расходы на обеспечение функций  государственных (муниципальных) органов</t>
  </si>
  <si>
    <t>91 1 00 00190</t>
  </si>
  <si>
    <t>Расходы на  выплату персоналу государственных (муниципальных) органов</t>
  </si>
  <si>
    <t>Функционирование Правительства РФ, высших исполнительных  органов государственной власти субъектов РФ, местных администраций</t>
  </si>
  <si>
    <t>Расходы  на обеспечение функций государственных (муниципальных) органов</t>
  </si>
  <si>
    <t>91 0 00 00190</t>
  </si>
  <si>
    <t>Расходы на выплаты персоналу государственных (муниципальных) органов</t>
  </si>
  <si>
    <t>Иные закупки товаров, работ и услуг для  обеспечения государственных (муниципальных)  нужд</t>
  </si>
  <si>
    <t>Уплата налогов, сборов и иных платежей</t>
  </si>
  <si>
    <t>Межбюджетные трансферты бюджетам муниципальных районов из бюджетов сельских поселений на осуществление части полномочий по решению вопросов местного значения в соответствии с заключёнными соглашениями</t>
  </si>
  <si>
    <t>98 0 00 00000</t>
  </si>
  <si>
    <t>98 0 00 85010</t>
  </si>
  <si>
    <t>98 0 00 85020</t>
  </si>
  <si>
    <t>98 0 00 85070</t>
  </si>
  <si>
    <t xml:space="preserve">98 0 00 85070  </t>
  </si>
  <si>
    <t>Осуществление отдельных государственных полномочий</t>
  </si>
  <si>
    <t>78 0 00 00000</t>
  </si>
  <si>
    <t>78 0 00 72140</t>
  </si>
  <si>
    <t>Иные закупки товаров, работ и услуг для обеспечения государственных (муниципальных)  нужд</t>
  </si>
  <si>
    <t>Резервные фонды</t>
  </si>
  <si>
    <t>70 0 00 00000</t>
  </si>
  <si>
    <t>Резервные фонды местных администраций</t>
  </si>
  <si>
    <t>70 5 00 00000</t>
  </si>
  <si>
    <t>Резервные средства</t>
  </si>
  <si>
    <t>Реализация государственных функций, связанных с общегосударственным управлением</t>
  </si>
  <si>
    <t>97 0 00 00000</t>
  </si>
  <si>
    <t>Членский взнос в ассоциацию Совет муниципальных образований Вологодской области</t>
  </si>
  <si>
    <t>97 0 00 21010</t>
  </si>
  <si>
    <t>Осуществление первичного воинского учёта на территориях, где отсутствуют военные комиссариаты</t>
  </si>
  <si>
    <t>78 0 00 51180</t>
  </si>
  <si>
    <t>Расходы на выплаты персоналу государственных  (муниципальных) органов</t>
  </si>
  <si>
    <t>Реализация других функций, связанных с обеспечением национальной безопасности и правоохранительной деятельности</t>
  </si>
  <si>
    <t>77 0 00 00000</t>
  </si>
  <si>
    <t>Обеспечение первичных мер пожарной безопасности</t>
  </si>
  <si>
    <t>77 0 00 21520</t>
  </si>
  <si>
    <t>Реализация проекта «Народный бюджет»</t>
  </si>
  <si>
    <t>Дорожное хозяйство (дорожные фонды)</t>
  </si>
  <si>
    <t>82 0 00 00000</t>
  </si>
  <si>
    <t>Межбюджетные трансферты передаваемые из  бюджетов муниципальных районов в бюджеты сельских поселений на осуществление части полномочий по решению вопросов местного значения в соответствии с заключёнными соглашениями</t>
  </si>
  <si>
    <t>82 0 00 41200</t>
  </si>
  <si>
    <t>Мероприятия по благоустройству территории муниципального образования</t>
  </si>
  <si>
    <t>71 0 00 00000</t>
  </si>
  <si>
    <t xml:space="preserve">Уличное освещение </t>
  </si>
  <si>
    <t>71 0 00 21550</t>
  </si>
  <si>
    <t xml:space="preserve">Иные закупки товаров, работ и услуг для обеспечения государственных (муниципальных)  нужд </t>
  </si>
  <si>
    <t xml:space="preserve"> Организация и содержание мест захоронения</t>
  </si>
  <si>
    <t>71 0 00 21570</t>
  </si>
  <si>
    <t xml:space="preserve"> Иные закупки товаров, работ и услуг для государственных (муниципальных)  нужд</t>
  </si>
  <si>
    <t>Прочие мероприятия по благоустройству городских округов и поселений</t>
  </si>
  <si>
    <t>71 0 00 21580</t>
  </si>
  <si>
    <t xml:space="preserve"> Иные закупки товаров, работ и услуг для обеспечения государственных (муниципальных)  нужд</t>
  </si>
  <si>
    <t>Уличное освещение (софинансирование)</t>
  </si>
  <si>
    <t>71 0 00 S1090</t>
  </si>
  <si>
    <t xml:space="preserve">Реализация проекта «Народный бюджет» </t>
  </si>
  <si>
    <t>71 0 00 S2270</t>
  </si>
  <si>
    <t>Иные закупки товаров, работ и услуг для обеспечения  государственных (муниципальных)  нужд</t>
  </si>
  <si>
    <t>Осуществление отдельных государственных полномочий в области молодежной политики</t>
  </si>
  <si>
    <t>72 0 00 00000</t>
  </si>
  <si>
    <t>Проведение мероприятий  для детей и молодёжи</t>
  </si>
  <si>
    <t>72 0 00 21590</t>
  </si>
  <si>
    <t>КУЛЬТУРА , КИНЕМАТОГРАФИЯ</t>
  </si>
  <si>
    <t>Мероприятия в сфере культуры</t>
  </si>
  <si>
    <t>73 0 00 00000</t>
  </si>
  <si>
    <t>Учреждения культуры</t>
  </si>
  <si>
    <t>73 0 00 01590</t>
  </si>
  <si>
    <t>73 0 00 S2270</t>
  </si>
  <si>
    <t>79 0 00 00000</t>
  </si>
  <si>
    <t>Доплаты к государственным пенсиям лицам, замещавшим должности муниципальной службы и выборные должности</t>
  </si>
  <si>
    <t>Социальные выплаты гражданам, кроме публичных нормативных социальных выплат</t>
  </si>
  <si>
    <t>ФИЗИЧЕСКАЯ КУЛЬТУРА И СПОРТ</t>
  </si>
  <si>
    <t>Мероприятия по развитию физкультуры и массового спорта</t>
  </si>
  <si>
    <t>81 0 00 00000</t>
  </si>
  <si>
    <t>Физкультурно – оздоровительная работа и спортивные мероприятия</t>
  </si>
  <si>
    <t>81 0 00 21630</t>
  </si>
  <si>
    <t>ВСЕГО РАСХОДОВ</t>
  </si>
  <si>
    <t>01</t>
  </si>
  <si>
    <t>02</t>
  </si>
  <si>
    <t>04</t>
  </si>
  <si>
    <t>03</t>
  </si>
  <si>
    <t>09</t>
  </si>
  <si>
    <t>05</t>
  </si>
  <si>
    <t>07</t>
  </si>
  <si>
    <t>08</t>
  </si>
  <si>
    <t>00</t>
  </si>
  <si>
    <t>1 11 00000 00 0000 000</t>
  </si>
  <si>
    <t>1 11 05075 10 0000 120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</si>
  <si>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</si>
  <si>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составляющего казну сельских поселений (за исключением земельных участков)</t>
  </si>
  <si>
    <t>1 01 02020 01 0000 110</t>
  </si>
  <si>
    <t>2 03 00000 00 0000 150</t>
  </si>
  <si>
    <t xml:space="preserve">Прочие безвозмездные поступления от государственных организаций </t>
  </si>
  <si>
    <t>2 07 00000 00 0000 150</t>
  </si>
  <si>
    <t>Прочие безвозмездные поступления</t>
  </si>
  <si>
    <t>Исполнение, тыс. руб.</t>
  </si>
  <si>
    <t>11</t>
  </si>
  <si>
    <t>ОХРАНА ОКРУЖАЮЩЕЙ СРЕДЫ</t>
  </si>
  <si>
    <t>06</t>
  </si>
  <si>
    <t>98 0 00 85080</t>
  </si>
  <si>
    <t>Обеспечение проведения выборов и референдумов</t>
  </si>
  <si>
    <t>проведение выборов главы МО</t>
  </si>
  <si>
    <t>94 0 00 00000</t>
  </si>
  <si>
    <t>94 0 00 22010</t>
  </si>
  <si>
    <t>10</t>
  </si>
  <si>
    <t>98 0 00 20110</t>
  </si>
  <si>
    <t>Другие вопросы в области охраны окружающей среды</t>
  </si>
  <si>
    <t>Мероприятия в области охраны окружающей среды</t>
  </si>
  <si>
    <t>79 0 00 80020</t>
  </si>
  <si>
    <t>80 0 00 00000</t>
  </si>
  <si>
    <t>80 0 00 21610</t>
  </si>
  <si>
    <t xml:space="preserve"> 01 05 02 01 10  0000 610</t>
  </si>
  <si>
    <t>Уменьшение прочих остатков  денежных средств бюджетов сельских поселений</t>
  </si>
  <si>
    <t xml:space="preserve"> 01 05 02 01 00  0000 610</t>
  </si>
  <si>
    <t>Уменьшение прочих остатков  денежных средств бюджетов</t>
  </si>
  <si>
    <t xml:space="preserve"> 01 05 02 00 00  0000 600</t>
  </si>
  <si>
    <t>Уменьшение прочих остатков  средств бюджетов</t>
  </si>
  <si>
    <t xml:space="preserve"> 01 05 00 00 00  0000 600</t>
  </si>
  <si>
    <t>Уменьшение остатков средств бюджетов</t>
  </si>
  <si>
    <t xml:space="preserve"> 01 05 02 01 10 0000 510</t>
  </si>
  <si>
    <t>Увеличение прочих остатков денежных средств бюджетов сельских поселений</t>
  </si>
  <si>
    <t xml:space="preserve"> 01 05 02 01 00 0000 510</t>
  </si>
  <si>
    <t>Увеличение прочих остатков денежных средств бюджетов</t>
  </si>
  <si>
    <t xml:space="preserve"> 01 05 02 00 00 0000  500</t>
  </si>
  <si>
    <t>Увеличение прочих остатков средств бюджетов</t>
  </si>
  <si>
    <t xml:space="preserve"> 01 05 00 00 00 0000 500</t>
  </si>
  <si>
    <t>Увеличение остатков средств бюджетов</t>
  </si>
  <si>
    <t xml:space="preserve"> 01 05 00 00 00  0000 000</t>
  </si>
  <si>
    <t>Изменение остатков средств на счетах по учёту средств бюджетов</t>
  </si>
  <si>
    <t xml:space="preserve"> 01 00 00 00 00 0000 000</t>
  </si>
  <si>
    <t xml:space="preserve">Источники внутреннего финансирования дефицитов бюджетов </t>
  </si>
  <si>
    <t>Код источника финансирования дефицита бюджета по бюджетной классификации</t>
  </si>
  <si>
    <t>Наименование   показателя</t>
  </si>
  <si>
    <t>Единица измерения: рубли</t>
  </si>
  <si>
    <t>№ п/п</t>
  </si>
  <si>
    <t>Вид расходов (согласно распоряжению администрации муниципального образования о выделении средств из резервного фонда)</t>
  </si>
  <si>
    <t>Сумма, (согласно распоряжений администрации муниципального образования о выделении средств из резервного фонда)</t>
  </si>
  <si>
    <t xml:space="preserve">Фактические расходы получателя средств </t>
  </si>
  <si>
    <t>Примечание (перечень документов, подтверждающих фактические расходы)</t>
  </si>
  <si>
    <t>Итого</t>
  </si>
  <si>
    <t>Социальное обеспечение населения</t>
  </si>
  <si>
    <t>Мероприятия в области социальной политики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</si>
  <si>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</si>
  <si>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</si>
  <si>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Правительства Р.Ф., высших исполнительных  органов государственной власти субъектов Р.Ф., местных администраций</t>
  </si>
  <si>
    <t>Проведение выборов глав и депутатов Совета сельского поселения</t>
  </si>
  <si>
    <t>91 1 00 00000</t>
  </si>
  <si>
    <t>Специальные расходы</t>
  </si>
  <si>
    <t>Осуществление полномочий по содержанию автомобильных дорог местного значения в границах населенных пунктов</t>
  </si>
  <si>
    <t xml:space="preserve">Предотвращение загрязнения окружающей среды отходами производства и потребления </t>
  </si>
  <si>
    <t>Пособия, компенсации и иные социальные выплаты гражданам, кроме публичных нормативных обязательств</t>
  </si>
  <si>
    <t>Социальное погребение</t>
  </si>
  <si>
    <t xml:space="preserve">Выполнение полномочий сельских поселений по осуществлению внешнего муниципального финансового контроля </t>
  </si>
  <si>
    <t>Выполнение полномочий сельских поселений по внутреннему муниципальному финансовому контролю</t>
  </si>
  <si>
    <t>Выполнение полномочий сельских поселений по ведениюя бюджетного (бухгалтерского) учета</t>
  </si>
  <si>
    <t>Выполнение полномочий сельских поселений по составлению и рассмотрению проекта бюджета, утверждению и исполнению бюджета, осуществлению контроля за его исполнением, составлению и утверждению отчета об исполнении бюджета</t>
  </si>
  <si>
    <t xml:space="preserve">Исполнение бюджета сельского поселения Игмасское
по разделам, подразделам, целевым статьям и
видам расходов в  ведомственной  структуре  расходов за 2022 год
</t>
  </si>
  <si>
    <t>Источники финансирования дефицита бюджета  сельского поселения Игмасское по кодам классификации источников финансирования дефицитов бюджетов  в 2022 году</t>
  </si>
  <si>
    <t>2 02 49999 10 0000 150</t>
  </si>
  <si>
    <t>Прочие межбюджетные трансферты, передаваемые бюджетам сельских поселений</t>
  </si>
  <si>
    <t xml:space="preserve">Пенсионное обеспечение </t>
  </si>
  <si>
    <t>Пенсионное обеспечение</t>
  </si>
  <si>
    <t>Исполнение публичных нормативных обязательств сельского поселения</t>
  </si>
  <si>
    <t>Доплата к государственной пенсии лицам, замещавшим муниципальные должности сельского поселения Игмасское</t>
  </si>
  <si>
    <t>Публичные нормативные социальные выплаты гражданам</t>
  </si>
  <si>
    <t>79 0 00 80010</t>
  </si>
  <si>
    <t>Исполнение бюджета сельского поселения Игмасское по кодам классификации доходов за 2022 год</t>
  </si>
  <si>
    <t>Исполнение бюджета сельского поселения Игмасское по разделам и подразделам  классификации  расходов  за  2022 год</t>
  </si>
  <si>
    <t>Приложение № 2</t>
  </si>
  <si>
    <t xml:space="preserve">Приложение № 1 </t>
  </si>
  <si>
    <t>Приложение № 3</t>
  </si>
  <si>
    <t>УТВЕРЖДЕНО решением Представительного Собрания Нюксенского муниципального округа Вологодской области                                      от ________ № _____</t>
  </si>
  <si>
    <t>УТВЕРЖДЕНО решением Представительного Собрания Нюксенского муниципального округа Вологодской области                                                       от ________ № _____</t>
  </si>
  <si>
    <t>УТВЕРЖДЕНО решением Представительного Собрания Нюксенского муниципального округа Вологодской области                              от ________ № _____</t>
  </si>
  <si>
    <t xml:space="preserve">Приложение № 4 
 </t>
  </si>
  <si>
    <t>УТВЕРЖДЕНО решением Представительного Собрания Нюксенского муниципального округа Вологодской области от ________ № _____</t>
  </si>
  <si>
    <t>Процент исполнения</t>
  </si>
  <si>
    <t>Отчет об использовании средств Резервного фонда администрации сельского поселения Игмасское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</si>
</sst>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8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i/>
      <sz val="8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1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2" fillId="0" borderId="1" xfId="1" applyFont="1" applyBorder="1"/>
    <xf numFmtId="164" fontId="2" fillId="0" borderId="7" xfId="1" applyNumberFormat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2" fillId="0" borderId="0" xfId="1" applyFont="1" applyAlignment="1">
      <alignment wrapText="1"/>
    </xf>
    <xf numFmtId="0" fontId="23" fillId="0" borderId="0" xfId="1" applyFont="1"/>
    <xf numFmtId="0" fontId="4" fillId="0" borderId="4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164" fontId="22" fillId="0" borderId="7" xfId="1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7" fillId="0" borderId="5" xfId="0" applyFont="1" applyFill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2" fillId="2" borderId="23" xfId="0" applyFont="1" applyFill="1" applyBorder="1" applyAlignment="1">
      <alignment vertical="center" wrapText="1"/>
    </xf>
    <xf numFmtId="0" fontId="22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49" fontId="27" fillId="0" borderId="7" xfId="0" applyNumberFormat="1" applyFont="1" applyBorder="1" applyAlignment="1">
      <alignment horizontal="center" vertical="center" wrapText="1"/>
    </xf>
    <xf numFmtId="164" fontId="28" fillId="0" borderId="7" xfId="0" applyNumberFormat="1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49" fontId="28" fillId="0" borderId="7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4" fontId="28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right" wrapText="1"/>
    </xf>
    <xf numFmtId="0" fontId="2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5" fillId="3" borderId="0" xfId="0" applyFont="1" applyFill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6" fillId="0" borderId="0" xfId="0" applyFont="1" applyAlignment="1">
      <alignment horizontal="right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14" fillId="0" borderId="0" xfId="1" applyFont="1" applyFill="1" applyAlignment="1">
      <alignment horizontal="center" wrapText="1"/>
    </xf>
    <xf numFmtId="0" fontId="14" fillId="0" borderId="0" xfId="1" applyFont="1" applyFill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2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64" fontId="2" fillId="0" borderId="2" xfId="1" applyNumberFormat="1" applyFont="1" applyBorder="1" applyAlignment="1">
      <alignment horizontal="center" wrapText="1"/>
    </xf>
    <xf numFmtId="164" fontId="2" fillId="0" borderId="4" xfId="1" applyNumberFormat="1" applyFont="1" applyBorder="1" applyAlignment="1">
      <alignment horizontal="center" wrapText="1"/>
    </xf>
    <xf numFmtId="164" fontId="2" fillId="0" borderId="8" xfId="1" applyNumberFormat="1" applyFont="1" applyBorder="1" applyAlignment="1">
      <alignment horizontal="center" wrapText="1"/>
    </xf>
    <xf numFmtId="164" fontId="2" fillId="0" borderId="6" xfId="1" applyNumberFormat="1" applyFont="1" applyBorder="1" applyAlignment="1">
      <alignment horizontal="center" wrapText="1"/>
    </xf>
    <xf numFmtId="164" fontId="2" fillId="0" borderId="9" xfId="1" applyNumberFormat="1" applyFont="1" applyBorder="1" applyAlignment="1">
      <alignment horizontal="center" wrapText="1"/>
    </xf>
    <xf numFmtId="164" fontId="2" fillId="0" borderId="7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9" workbookViewId="0">
      <selection activeCell="I13" sqref="I13"/>
    </sheetView>
  </sheetViews>
  <sheetFormatPr defaultRowHeight="15" x14ac:dyDescent="0.25"/>
  <cols>
    <col min="1" max="1" width="25.28515625" customWidth="1"/>
    <col min="2" max="2" width="67.5703125" customWidth="1"/>
    <col min="3" max="3" width="10.85546875" customWidth="1"/>
    <col min="4" max="4" width="10.28515625" customWidth="1"/>
    <col min="5" max="5" width="10" bestFit="1" customWidth="1"/>
  </cols>
  <sheetData>
    <row r="1" spans="1:5" ht="24" customHeight="1" x14ac:dyDescent="0.25">
      <c r="D1" s="90" t="s">
        <v>270</v>
      </c>
      <c r="E1" s="91"/>
    </row>
    <row r="2" spans="1:5" ht="31.5" customHeight="1" x14ac:dyDescent="0.25">
      <c r="A2" s="95" t="s">
        <v>273</v>
      </c>
      <c r="B2" s="95"/>
      <c r="C2" s="95"/>
      <c r="D2" s="95"/>
      <c r="E2" s="95"/>
    </row>
    <row r="3" spans="1:5" ht="15.75" x14ac:dyDescent="0.25">
      <c r="A3" s="77"/>
      <c r="B3" s="77"/>
      <c r="C3" s="77"/>
      <c r="D3" s="77"/>
      <c r="E3" s="77"/>
    </row>
    <row r="4" spans="1:5" x14ac:dyDescent="0.25">
      <c r="B4" s="10" t="s">
        <v>267</v>
      </c>
    </row>
    <row r="5" spans="1:5" ht="15.75" thickBot="1" x14ac:dyDescent="0.3">
      <c r="B5" s="10"/>
    </row>
    <row r="6" spans="1:5" ht="40.5" customHeight="1" x14ac:dyDescent="0.25">
      <c r="A6" s="92" t="s">
        <v>56</v>
      </c>
      <c r="B6" s="92" t="s">
        <v>0</v>
      </c>
      <c r="C6" s="92" t="s">
        <v>55</v>
      </c>
      <c r="D6" s="92" t="s">
        <v>196</v>
      </c>
      <c r="E6" s="92" t="s">
        <v>2</v>
      </c>
    </row>
    <row r="7" spans="1:5" ht="15.75" thickBot="1" x14ac:dyDescent="0.3">
      <c r="A7" s="93"/>
      <c r="B7" s="93"/>
      <c r="C7" s="94"/>
      <c r="D7" s="93"/>
      <c r="E7" s="93"/>
    </row>
    <row r="8" spans="1:5" ht="15.75" thickBot="1" x14ac:dyDescent="0.3">
      <c r="A8" s="1" t="s">
        <v>57</v>
      </c>
      <c r="B8" s="2" t="s">
        <v>58</v>
      </c>
      <c r="C8" s="79">
        <f>C9+C14+C20+C22+C24+C26</f>
        <v>161.76999999999998</v>
      </c>
      <c r="D8" s="79">
        <f>D9+D14+D20+D22+D24+D26</f>
        <v>163.27100000000002</v>
      </c>
      <c r="E8" s="79">
        <f>D8/C8*100</f>
        <v>100.92786054274589</v>
      </c>
    </row>
    <row r="9" spans="1:5" ht="15" customHeight="1" thickBot="1" x14ac:dyDescent="0.3">
      <c r="A9" s="1" t="s">
        <v>3</v>
      </c>
      <c r="B9" s="2" t="s">
        <v>4</v>
      </c>
      <c r="C9" s="79">
        <f>C10</f>
        <v>49</v>
      </c>
      <c r="D9" s="79">
        <f>D10</f>
        <v>51.281000000000006</v>
      </c>
      <c r="E9" s="79">
        <f>D9/C9*100</f>
        <v>104.65510204081635</v>
      </c>
    </row>
    <row r="10" spans="1:5" ht="15" customHeight="1" thickBot="1" x14ac:dyDescent="0.3">
      <c r="A10" s="1" t="s">
        <v>5</v>
      </c>
      <c r="B10" s="2" t="s">
        <v>6</v>
      </c>
      <c r="C10" s="79">
        <f>SUM(C11:C13)</f>
        <v>49</v>
      </c>
      <c r="D10" s="79">
        <f>SUM(D11:D13)</f>
        <v>51.281000000000006</v>
      </c>
      <c r="E10" s="79">
        <f t="shared" ref="E10:E45" si="0">D10/C10*100</f>
        <v>104.65510204081635</v>
      </c>
    </row>
    <row r="11" spans="1:5" ht="42" customHeight="1" thickBot="1" x14ac:dyDescent="0.3">
      <c r="A11" s="4" t="s">
        <v>59</v>
      </c>
      <c r="B11" s="5" t="s">
        <v>7</v>
      </c>
      <c r="C11" s="81">
        <v>48.9</v>
      </c>
      <c r="D11" s="81">
        <v>51.2</v>
      </c>
      <c r="E11" s="81">
        <f t="shared" si="0"/>
        <v>104.7034764826176</v>
      </c>
    </row>
    <row r="12" spans="1:5" ht="60" hidden="1" customHeight="1" thickBot="1" x14ac:dyDescent="0.3">
      <c r="A12" s="15" t="s">
        <v>191</v>
      </c>
      <c r="B12" s="16" t="s">
        <v>8</v>
      </c>
      <c r="C12" s="85">
        <v>0</v>
      </c>
      <c r="D12" s="86">
        <v>2.1000000000000001E-2</v>
      </c>
      <c r="E12" s="81" t="e">
        <f t="shared" si="0"/>
        <v>#DIV/0!</v>
      </c>
    </row>
    <row r="13" spans="1:5" ht="28.15" customHeight="1" thickBot="1" x14ac:dyDescent="0.3">
      <c r="A13" s="4" t="s">
        <v>60</v>
      </c>
      <c r="B13" s="5" t="s">
        <v>9</v>
      </c>
      <c r="C13" s="87">
        <v>0.1</v>
      </c>
      <c r="D13" s="81">
        <v>0.06</v>
      </c>
      <c r="E13" s="81">
        <f t="shared" si="0"/>
        <v>60</v>
      </c>
    </row>
    <row r="14" spans="1:5" ht="15" customHeight="1" thickBot="1" x14ac:dyDescent="0.3">
      <c r="A14" s="1" t="s">
        <v>61</v>
      </c>
      <c r="B14" s="2" t="s">
        <v>10</v>
      </c>
      <c r="C14" s="79">
        <f>C15+C17</f>
        <v>93</v>
      </c>
      <c r="D14" s="79">
        <f>D15+D17</f>
        <v>92.4</v>
      </c>
      <c r="E14" s="79">
        <f t="shared" si="0"/>
        <v>99.354838709677423</v>
      </c>
    </row>
    <row r="15" spans="1:5" ht="15" customHeight="1" thickBot="1" x14ac:dyDescent="0.3">
      <c r="A15" s="1" t="s">
        <v>62</v>
      </c>
      <c r="B15" s="2" t="s">
        <v>11</v>
      </c>
      <c r="C15" s="79">
        <f>C16</f>
        <v>42</v>
      </c>
      <c r="D15" s="79">
        <f>D16</f>
        <v>41.37</v>
      </c>
      <c r="E15" s="79">
        <f t="shared" si="0"/>
        <v>98.5</v>
      </c>
    </row>
    <row r="16" spans="1:5" ht="28.15" customHeight="1" thickBot="1" x14ac:dyDescent="0.3">
      <c r="A16" s="4" t="s">
        <v>63</v>
      </c>
      <c r="B16" s="5" t="s">
        <v>12</v>
      </c>
      <c r="C16" s="81">
        <v>42</v>
      </c>
      <c r="D16" s="81">
        <v>41.37</v>
      </c>
      <c r="E16" s="81">
        <f t="shared" si="0"/>
        <v>98.5</v>
      </c>
    </row>
    <row r="17" spans="1:5" ht="15" customHeight="1" thickBot="1" x14ac:dyDescent="0.3">
      <c r="A17" s="1" t="s">
        <v>13</v>
      </c>
      <c r="B17" s="2" t="s">
        <v>14</v>
      </c>
      <c r="C17" s="79">
        <f>C18+C19</f>
        <v>51</v>
      </c>
      <c r="D17" s="79">
        <f>D18+D19</f>
        <v>51.03</v>
      </c>
      <c r="E17" s="79">
        <f t="shared" si="0"/>
        <v>100.05882352941178</v>
      </c>
    </row>
    <row r="18" spans="1:5" ht="27.6" customHeight="1" thickBot="1" x14ac:dyDescent="0.3">
      <c r="A18" s="15" t="s">
        <v>64</v>
      </c>
      <c r="B18" s="35" t="s">
        <v>15</v>
      </c>
      <c r="C18" s="88">
        <v>12</v>
      </c>
      <c r="D18" s="88">
        <v>12.56</v>
      </c>
      <c r="E18" s="81">
        <f t="shared" si="0"/>
        <v>104.66666666666666</v>
      </c>
    </row>
    <row r="19" spans="1:5" ht="28.15" customHeight="1" thickBot="1" x14ac:dyDescent="0.3">
      <c r="A19" s="4" t="s">
        <v>65</v>
      </c>
      <c r="B19" s="5" t="s">
        <v>16</v>
      </c>
      <c r="C19" s="81">
        <v>39</v>
      </c>
      <c r="D19" s="81">
        <v>38.47</v>
      </c>
      <c r="E19" s="81">
        <f t="shared" si="0"/>
        <v>98.641025641025635</v>
      </c>
    </row>
    <row r="20" spans="1:5" ht="15" customHeight="1" thickBot="1" x14ac:dyDescent="0.3">
      <c r="A20" s="1" t="s">
        <v>18</v>
      </c>
      <c r="B20" s="2" t="s">
        <v>19</v>
      </c>
      <c r="C20" s="79">
        <f>C21</f>
        <v>2.2000000000000002</v>
      </c>
      <c r="D20" s="84">
        <f>D21</f>
        <v>2.2000000000000002</v>
      </c>
      <c r="E20" s="79">
        <f>D20/C20*100</f>
        <v>100</v>
      </c>
    </row>
    <row r="21" spans="1:5" ht="37.9" customHeight="1" thickBot="1" x14ac:dyDescent="0.3">
      <c r="A21" s="64" t="s">
        <v>66</v>
      </c>
      <c r="B21" s="5" t="s">
        <v>20</v>
      </c>
      <c r="C21" s="81">
        <v>2.2000000000000002</v>
      </c>
      <c r="D21" s="87">
        <v>2.2000000000000002</v>
      </c>
      <c r="E21" s="81">
        <f t="shared" si="0"/>
        <v>100</v>
      </c>
    </row>
    <row r="22" spans="1:5" ht="30" customHeight="1" thickBot="1" x14ac:dyDescent="0.3">
      <c r="A22" s="68" t="s">
        <v>187</v>
      </c>
      <c r="B22" s="66" t="s">
        <v>189</v>
      </c>
      <c r="C22" s="79">
        <f>C23</f>
        <v>10.57</v>
      </c>
      <c r="D22" s="79">
        <f>D23</f>
        <v>10.59</v>
      </c>
      <c r="E22" s="79">
        <f t="shared" si="0"/>
        <v>100.18921475875118</v>
      </c>
    </row>
    <row r="23" spans="1:5" ht="29.45" customHeight="1" thickBot="1" x14ac:dyDescent="0.3">
      <c r="A23" s="69" t="s">
        <v>188</v>
      </c>
      <c r="B23" s="67" t="s">
        <v>190</v>
      </c>
      <c r="C23" s="81">
        <v>10.57</v>
      </c>
      <c r="D23" s="81">
        <v>10.59</v>
      </c>
      <c r="E23" s="81">
        <f t="shared" si="0"/>
        <v>100.18921475875118</v>
      </c>
    </row>
    <row r="24" spans="1:5" ht="15" customHeight="1" thickBot="1" x14ac:dyDescent="0.3">
      <c r="A24" s="11" t="s">
        <v>21</v>
      </c>
      <c r="B24" s="8" t="s">
        <v>22</v>
      </c>
      <c r="C24" s="79">
        <f>C25</f>
        <v>7</v>
      </c>
      <c r="D24" s="84">
        <f>D25</f>
        <v>6.8</v>
      </c>
      <c r="E24" s="79">
        <f t="shared" si="0"/>
        <v>97.142857142857139</v>
      </c>
    </row>
    <row r="25" spans="1:5" ht="15" customHeight="1" thickBot="1" x14ac:dyDescent="0.3">
      <c r="A25" s="12" t="s">
        <v>23</v>
      </c>
      <c r="B25" s="9" t="s">
        <v>24</v>
      </c>
      <c r="C25" s="81">
        <v>7</v>
      </c>
      <c r="D25" s="87">
        <v>6.8</v>
      </c>
      <c r="E25" s="81">
        <f t="shared" si="0"/>
        <v>97.142857142857139</v>
      </c>
    </row>
    <row r="26" spans="1:5" ht="15" hidden="1" customHeight="1" thickBot="1" x14ac:dyDescent="0.3">
      <c r="A26" s="11" t="s">
        <v>25</v>
      </c>
      <c r="B26" s="8" t="s">
        <v>26</v>
      </c>
      <c r="C26" s="79">
        <f>C27</f>
        <v>0</v>
      </c>
      <c r="D26" s="79">
        <f>D27</f>
        <v>0</v>
      </c>
      <c r="E26" s="79" t="e">
        <f t="shared" si="0"/>
        <v>#DIV/0!</v>
      </c>
    </row>
    <row r="27" spans="1:5" ht="15" hidden="1" customHeight="1" thickBot="1" x14ac:dyDescent="0.3">
      <c r="A27" s="12" t="s">
        <v>27</v>
      </c>
      <c r="B27" s="9" t="s">
        <v>28</v>
      </c>
      <c r="C27" s="81">
        <v>0</v>
      </c>
      <c r="D27" s="81">
        <v>0</v>
      </c>
      <c r="E27" s="81" t="e">
        <f t="shared" si="0"/>
        <v>#DIV/0!</v>
      </c>
    </row>
    <row r="28" spans="1:5" ht="15" customHeight="1" thickBot="1" x14ac:dyDescent="0.3">
      <c r="A28" s="1" t="s">
        <v>67</v>
      </c>
      <c r="B28" s="2" t="s">
        <v>68</v>
      </c>
      <c r="C28" s="89">
        <f>C29+C41+C43</f>
        <v>3713.6000000000004</v>
      </c>
      <c r="D28" s="89">
        <f>D29+D41+D43</f>
        <v>3707.03</v>
      </c>
      <c r="E28" s="79">
        <f t="shared" si="0"/>
        <v>99.823082722964244</v>
      </c>
    </row>
    <row r="29" spans="1:5" ht="24" customHeight="1" thickBot="1" x14ac:dyDescent="0.3">
      <c r="A29" s="1" t="s">
        <v>69</v>
      </c>
      <c r="B29" s="62" t="s">
        <v>70</v>
      </c>
      <c r="C29" s="79">
        <f>C30+C33+C35+C38</f>
        <v>3713.6000000000004</v>
      </c>
      <c r="D29" s="79">
        <f>D30+D33+D35+D38</f>
        <v>3707.03</v>
      </c>
      <c r="E29" s="79">
        <f t="shared" si="0"/>
        <v>99.823082722964244</v>
      </c>
    </row>
    <row r="30" spans="1:5" ht="15" customHeight="1" thickBot="1" x14ac:dyDescent="0.3">
      <c r="A30" s="11" t="s">
        <v>29</v>
      </c>
      <c r="B30" s="8" t="s">
        <v>30</v>
      </c>
      <c r="C30" s="79">
        <f>C31+C32</f>
        <v>1608</v>
      </c>
      <c r="D30" s="79">
        <f>D31+D32</f>
        <v>1608</v>
      </c>
      <c r="E30" s="79">
        <f t="shared" si="0"/>
        <v>100</v>
      </c>
    </row>
    <row r="31" spans="1:5" ht="28.9" customHeight="1" thickBot="1" x14ac:dyDescent="0.3">
      <c r="A31" s="12" t="s">
        <v>31</v>
      </c>
      <c r="B31" s="9" t="s">
        <v>32</v>
      </c>
      <c r="C31" s="81">
        <v>1608</v>
      </c>
      <c r="D31" s="81">
        <v>1608</v>
      </c>
      <c r="E31" s="81">
        <f t="shared" si="0"/>
        <v>100</v>
      </c>
    </row>
    <row r="32" spans="1:5" ht="0.75" hidden="1" customHeight="1" thickBot="1" x14ac:dyDescent="0.3">
      <c r="A32" s="12" t="s">
        <v>33</v>
      </c>
      <c r="B32" s="9" t="s">
        <v>34</v>
      </c>
      <c r="C32" s="81">
        <v>0</v>
      </c>
      <c r="D32" s="81">
        <v>0</v>
      </c>
      <c r="E32" s="81" t="e">
        <f t="shared" si="0"/>
        <v>#DIV/0!</v>
      </c>
    </row>
    <row r="33" spans="1:5" ht="27.6" customHeight="1" thickBot="1" x14ac:dyDescent="0.3">
      <c r="A33" s="11" t="s">
        <v>35</v>
      </c>
      <c r="B33" s="8" t="s">
        <v>36</v>
      </c>
      <c r="C33" s="84">
        <f>C34</f>
        <v>329.4</v>
      </c>
      <c r="D33" s="79">
        <f>D34</f>
        <v>327.23</v>
      </c>
      <c r="E33" s="79">
        <f t="shared" si="0"/>
        <v>99.341226472374018</v>
      </c>
    </row>
    <row r="34" spans="1:5" ht="15" customHeight="1" thickBot="1" x14ac:dyDescent="0.3">
      <c r="A34" s="12" t="s">
        <v>37</v>
      </c>
      <c r="B34" s="9" t="s">
        <v>38</v>
      </c>
      <c r="C34" s="87">
        <v>329.4</v>
      </c>
      <c r="D34" s="81">
        <v>327.23</v>
      </c>
      <c r="E34" s="81">
        <f t="shared" si="0"/>
        <v>99.341226472374018</v>
      </c>
    </row>
    <row r="35" spans="1:5" ht="15" customHeight="1" thickBot="1" x14ac:dyDescent="0.3">
      <c r="A35" s="11" t="s">
        <v>39</v>
      </c>
      <c r="B35" s="8" t="s">
        <v>40</v>
      </c>
      <c r="C35" s="79">
        <f>C36+C37</f>
        <v>115.4</v>
      </c>
      <c r="D35" s="79">
        <f>D36+D37</f>
        <v>115.4</v>
      </c>
      <c r="E35" s="79">
        <f t="shared" si="0"/>
        <v>100</v>
      </c>
    </row>
    <row r="36" spans="1:5" ht="31.15" customHeight="1" thickBot="1" x14ac:dyDescent="0.3">
      <c r="A36" s="12" t="s">
        <v>41</v>
      </c>
      <c r="B36" s="9" t="s">
        <v>42</v>
      </c>
      <c r="C36" s="87">
        <v>113.4</v>
      </c>
      <c r="D36" s="87">
        <v>113.4</v>
      </c>
      <c r="E36" s="81">
        <f t="shared" si="0"/>
        <v>100</v>
      </c>
    </row>
    <row r="37" spans="1:5" ht="15" customHeight="1" thickBot="1" x14ac:dyDescent="0.3">
      <c r="A37" s="12" t="s">
        <v>43</v>
      </c>
      <c r="B37" s="9" t="s">
        <v>44</v>
      </c>
      <c r="C37" s="81">
        <v>2</v>
      </c>
      <c r="D37" s="81">
        <v>2</v>
      </c>
      <c r="E37" s="81">
        <f t="shared" si="0"/>
        <v>100</v>
      </c>
    </row>
    <row r="38" spans="1:5" ht="15" customHeight="1" thickBot="1" x14ac:dyDescent="0.3">
      <c r="A38" s="11" t="s">
        <v>45</v>
      </c>
      <c r="B38" s="8" t="s">
        <v>46</v>
      </c>
      <c r="C38" s="79">
        <f>C39+C40</f>
        <v>1660.8</v>
      </c>
      <c r="D38" s="79">
        <f>D39+D40</f>
        <v>1656.4</v>
      </c>
      <c r="E38" s="79">
        <f t="shared" si="0"/>
        <v>99.735067437379584</v>
      </c>
    </row>
    <row r="39" spans="1:5" ht="40.15" customHeight="1" thickBot="1" x14ac:dyDescent="0.3">
      <c r="A39" s="12" t="s">
        <v>47</v>
      </c>
      <c r="B39" s="9" t="s">
        <v>48</v>
      </c>
      <c r="C39" s="87">
        <v>496</v>
      </c>
      <c r="D39" s="81">
        <v>491.6</v>
      </c>
      <c r="E39" s="81">
        <f t="shared" si="0"/>
        <v>99.112903225806463</v>
      </c>
    </row>
    <row r="40" spans="1:5" ht="15" customHeight="1" thickBot="1" x14ac:dyDescent="0.3">
      <c r="A40" s="12" t="s">
        <v>259</v>
      </c>
      <c r="B40" s="9" t="s">
        <v>260</v>
      </c>
      <c r="C40" s="87">
        <v>1164.8</v>
      </c>
      <c r="D40" s="81">
        <v>1164.8</v>
      </c>
      <c r="E40" s="81">
        <f t="shared" si="0"/>
        <v>100</v>
      </c>
    </row>
    <row r="41" spans="1:5" ht="0.75" customHeight="1" thickBot="1" x14ac:dyDescent="0.3">
      <c r="A41" s="11" t="s">
        <v>192</v>
      </c>
      <c r="B41" s="8" t="s">
        <v>193</v>
      </c>
      <c r="C41" s="84">
        <f>C42</f>
        <v>0</v>
      </c>
      <c r="D41" s="84">
        <f>D42</f>
        <v>0</v>
      </c>
      <c r="E41" s="79" t="e">
        <f t="shared" si="0"/>
        <v>#DIV/0!</v>
      </c>
    </row>
    <row r="42" spans="1:5" ht="15" hidden="1" customHeight="1" thickBot="1" x14ac:dyDescent="0.3">
      <c r="A42" s="11" t="s">
        <v>49</v>
      </c>
      <c r="B42" s="9" t="s">
        <v>50</v>
      </c>
      <c r="C42" s="87">
        <v>0</v>
      </c>
      <c r="D42" s="87">
        <v>0</v>
      </c>
      <c r="E42" s="81" t="e">
        <f t="shared" si="0"/>
        <v>#DIV/0!</v>
      </c>
    </row>
    <row r="43" spans="1:5" ht="15" hidden="1" customHeight="1" thickBot="1" x14ac:dyDescent="0.3">
      <c r="A43" s="11" t="s">
        <v>194</v>
      </c>
      <c r="B43" s="8" t="s">
        <v>195</v>
      </c>
      <c r="C43" s="79">
        <f>C44</f>
        <v>0</v>
      </c>
      <c r="D43" s="79">
        <f>D44</f>
        <v>0</v>
      </c>
      <c r="E43" s="79" t="e">
        <f t="shared" si="0"/>
        <v>#DIV/0!</v>
      </c>
    </row>
    <row r="44" spans="1:5" ht="15" hidden="1" customHeight="1" thickBot="1" x14ac:dyDescent="0.3">
      <c r="A44" s="11" t="s">
        <v>51</v>
      </c>
      <c r="B44" s="9" t="s">
        <v>52</v>
      </c>
      <c r="C44" s="81">
        <v>0</v>
      </c>
      <c r="D44" s="81">
        <v>0</v>
      </c>
      <c r="E44" s="81" t="e">
        <f t="shared" si="0"/>
        <v>#DIV/0!</v>
      </c>
    </row>
    <row r="45" spans="1:5" ht="24" customHeight="1" thickBot="1" x14ac:dyDescent="0.3">
      <c r="A45" s="1"/>
      <c r="B45" s="7" t="s">
        <v>54</v>
      </c>
      <c r="C45" s="79">
        <f>C8+C28</f>
        <v>3875.3700000000003</v>
      </c>
      <c r="D45" s="79">
        <f>D8+D28</f>
        <v>3870.3010000000004</v>
      </c>
      <c r="E45" s="79">
        <f t="shared" si="0"/>
        <v>99.869199586104045</v>
      </c>
    </row>
  </sheetData>
  <sheetProtection algorithmName="SHA-512" hashValue="WN6xbHgwsDiRC99e6gtdq8lLh20/UXWeSzCoumNa5zfOzBcUcaNssTfkGuPTH0m/o1qfuv3Q21ign25JyUEFAA==" saltValue="HA6Pa2O7+D0Ea+PUQznweQ==" spinCount="100000" sheet="1" objects="1" scenarios="1"/>
  <mergeCells count="7">
    <mergeCell ref="D1:E1"/>
    <mergeCell ref="A6:A7"/>
    <mergeCell ref="B6:B7"/>
    <mergeCell ref="D6:D7"/>
    <mergeCell ref="E6:E7"/>
    <mergeCell ref="C6:C7"/>
    <mergeCell ref="A2:E2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8" sqref="B8:F33"/>
    </sheetView>
  </sheetViews>
  <sheetFormatPr defaultRowHeight="15" x14ac:dyDescent="0.25"/>
  <cols>
    <col min="1" max="1" width="69.140625" customWidth="1"/>
    <col min="2" max="2" width="10.85546875" customWidth="1"/>
    <col min="3" max="3" width="10" customWidth="1"/>
    <col min="4" max="4" width="10.140625" customWidth="1"/>
    <col min="5" max="5" width="10.28515625" customWidth="1"/>
    <col min="6" max="6" width="10" bestFit="1" customWidth="1"/>
  </cols>
  <sheetData>
    <row r="1" spans="1:6" ht="27.75" customHeight="1" x14ac:dyDescent="0.25">
      <c r="F1" s="76" t="s">
        <v>271</v>
      </c>
    </row>
    <row r="2" spans="1:6" ht="31.5" customHeight="1" x14ac:dyDescent="0.25">
      <c r="A2" s="95" t="s">
        <v>272</v>
      </c>
      <c r="B2" s="95"/>
      <c r="C2" s="95"/>
      <c r="D2" s="95"/>
      <c r="E2" s="95"/>
      <c r="F2" s="95"/>
    </row>
    <row r="4" spans="1:6" ht="18" customHeight="1" x14ac:dyDescent="0.25">
      <c r="A4" s="96" t="s">
        <v>268</v>
      </c>
      <c r="B4" s="96"/>
      <c r="C4" s="96"/>
      <c r="D4" s="96"/>
      <c r="E4" s="96"/>
      <c r="F4" s="96"/>
    </row>
    <row r="5" spans="1:6" ht="18" customHeight="1" thickBot="1" x14ac:dyDescent="0.3">
      <c r="A5" s="46"/>
      <c r="B5" s="46"/>
      <c r="C5" s="46"/>
      <c r="D5" s="46"/>
      <c r="E5" s="46"/>
      <c r="F5" s="46"/>
    </row>
    <row r="6" spans="1:6" ht="14.45" customHeight="1" x14ac:dyDescent="0.25">
      <c r="A6" s="97" t="s">
        <v>72</v>
      </c>
      <c r="B6" s="97" t="s">
        <v>73</v>
      </c>
      <c r="C6" s="97" t="s">
        <v>74</v>
      </c>
      <c r="D6" s="97" t="s">
        <v>55</v>
      </c>
      <c r="E6" s="97" t="s">
        <v>1</v>
      </c>
      <c r="F6" s="97" t="s">
        <v>2</v>
      </c>
    </row>
    <row r="7" spans="1:6" ht="30" customHeight="1" thickBot="1" x14ac:dyDescent="0.3">
      <c r="A7" s="98"/>
      <c r="B7" s="98"/>
      <c r="C7" s="98"/>
      <c r="D7" s="99"/>
      <c r="E7" s="99"/>
      <c r="F7" s="98"/>
    </row>
    <row r="8" spans="1:6" ht="15.75" thickBot="1" x14ac:dyDescent="0.3">
      <c r="A8" s="18" t="s">
        <v>75</v>
      </c>
      <c r="B8" s="78" t="s">
        <v>178</v>
      </c>
      <c r="C8" s="78" t="s">
        <v>186</v>
      </c>
      <c r="D8" s="79">
        <f>D9+D10+D11+D12+D13</f>
        <v>2681.4</v>
      </c>
      <c r="E8" s="79">
        <f>E9+E10+E11+E12+E13</f>
        <v>2565.3000000000002</v>
      </c>
      <c r="F8" s="79">
        <f>E8/D8*100</f>
        <v>95.670172298053259</v>
      </c>
    </row>
    <row r="9" spans="1:6" ht="25.9" customHeight="1" thickBot="1" x14ac:dyDescent="0.3">
      <c r="A9" s="19" t="s">
        <v>76</v>
      </c>
      <c r="B9" s="80" t="s">
        <v>178</v>
      </c>
      <c r="C9" s="80" t="s">
        <v>179</v>
      </c>
      <c r="D9" s="81">
        <v>527.1</v>
      </c>
      <c r="E9" s="81">
        <v>527.14</v>
      </c>
      <c r="F9" s="81">
        <f t="shared" ref="F9:F33" si="0">E9/D9*100</f>
        <v>100.00758869284765</v>
      </c>
    </row>
    <row r="10" spans="1:6" ht="33" customHeight="1" thickBot="1" x14ac:dyDescent="0.3">
      <c r="A10" s="13" t="s">
        <v>245</v>
      </c>
      <c r="B10" s="82" t="s">
        <v>178</v>
      </c>
      <c r="C10" s="82" t="s">
        <v>180</v>
      </c>
      <c r="D10" s="81">
        <v>2131</v>
      </c>
      <c r="E10" s="81">
        <v>2034.86</v>
      </c>
      <c r="F10" s="81">
        <f t="shared" si="0"/>
        <v>95.488503050211165</v>
      </c>
    </row>
    <row r="11" spans="1:6" ht="4.5" hidden="1" customHeight="1" thickBot="1" x14ac:dyDescent="0.3">
      <c r="A11" s="13" t="s">
        <v>201</v>
      </c>
      <c r="B11" s="82" t="s">
        <v>178</v>
      </c>
      <c r="C11" s="82" t="s">
        <v>184</v>
      </c>
      <c r="D11" s="81">
        <v>0</v>
      </c>
      <c r="E11" s="81">
        <v>0</v>
      </c>
      <c r="F11" s="81" t="e">
        <f t="shared" si="0"/>
        <v>#DIV/0!</v>
      </c>
    </row>
    <row r="12" spans="1:6" ht="22.15" customHeight="1" thickBot="1" x14ac:dyDescent="0.3">
      <c r="A12" s="36" t="s">
        <v>122</v>
      </c>
      <c r="B12" s="82" t="s">
        <v>178</v>
      </c>
      <c r="C12" s="82" t="s">
        <v>197</v>
      </c>
      <c r="D12" s="81">
        <v>20</v>
      </c>
      <c r="E12" s="81">
        <v>0</v>
      </c>
      <c r="F12" s="81">
        <f t="shared" si="0"/>
        <v>0</v>
      </c>
    </row>
    <row r="13" spans="1:6" ht="21.6" customHeight="1" thickBot="1" x14ac:dyDescent="0.3">
      <c r="A13" s="13" t="s">
        <v>77</v>
      </c>
      <c r="B13" s="82" t="s">
        <v>178</v>
      </c>
      <c r="C13" s="82">
        <v>13</v>
      </c>
      <c r="D13" s="81">
        <v>3.3</v>
      </c>
      <c r="E13" s="81">
        <v>3.3</v>
      </c>
      <c r="F13" s="81">
        <f t="shared" si="0"/>
        <v>100</v>
      </c>
    </row>
    <row r="14" spans="1:6" ht="23.45" customHeight="1" thickBot="1" x14ac:dyDescent="0.3">
      <c r="A14" s="20" t="s">
        <v>78</v>
      </c>
      <c r="B14" s="83" t="s">
        <v>179</v>
      </c>
      <c r="C14" s="83" t="s">
        <v>186</v>
      </c>
      <c r="D14" s="79">
        <f>D15</f>
        <v>113.4</v>
      </c>
      <c r="E14" s="79">
        <f>E15</f>
        <v>113.4</v>
      </c>
      <c r="F14" s="79">
        <f t="shared" si="0"/>
        <v>100</v>
      </c>
    </row>
    <row r="15" spans="1:6" ht="23.45" customHeight="1" thickBot="1" x14ac:dyDescent="0.3">
      <c r="A15" s="13" t="s">
        <v>79</v>
      </c>
      <c r="B15" s="82" t="s">
        <v>179</v>
      </c>
      <c r="C15" s="82" t="s">
        <v>181</v>
      </c>
      <c r="D15" s="81">
        <v>113.4</v>
      </c>
      <c r="E15" s="81">
        <v>113.4</v>
      </c>
      <c r="F15" s="81">
        <f t="shared" si="0"/>
        <v>100</v>
      </c>
    </row>
    <row r="16" spans="1:6" ht="33" customHeight="1" thickBot="1" x14ac:dyDescent="0.3">
      <c r="A16" s="20" t="s">
        <v>80</v>
      </c>
      <c r="B16" s="83" t="s">
        <v>181</v>
      </c>
      <c r="C16" s="83" t="s">
        <v>186</v>
      </c>
      <c r="D16" s="79">
        <f>D17</f>
        <v>161.4</v>
      </c>
      <c r="E16" s="79">
        <f>E17</f>
        <v>160.22999999999999</v>
      </c>
      <c r="F16" s="79">
        <f t="shared" si="0"/>
        <v>99.275092936802963</v>
      </c>
    </row>
    <row r="17" spans="1:6" ht="24" customHeight="1" thickBot="1" x14ac:dyDescent="0.3">
      <c r="A17" s="13" t="s">
        <v>244</v>
      </c>
      <c r="B17" s="82" t="s">
        <v>181</v>
      </c>
      <c r="C17" s="82">
        <v>10</v>
      </c>
      <c r="D17" s="81">
        <v>161.4</v>
      </c>
      <c r="E17" s="81">
        <v>160.22999999999999</v>
      </c>
      <c r="F17" s="81">
        <f t="shared" si="0"/>
        <v>99.275092936802963</v>
      </c>
    </row>
    <row r="18" spans="1:6" ht="28.5" customHeight="1" thickBot="1" x14ac:dyDescent="0.3">
      <c r="A18" s="20" t="s">
        <v>81</v>
      </c>
      <c r="B18" s="83" t="s">
        <v>180</v>
      </c>
      <c r="C18" s="83" t="s">
        <v>186</v>
      </c>
      <c r="D18" s="79">
        <f>D19</f>
        <v>496</v>
      </c>
      <c r="E18" s="79">
        <f>E19</f>
        <v>491.61</v>
      </c>
      <c r="F18" s="79">
        <f t="shared" si="0"/>
        <v>99.114919354838719</v>
      </c>
    </row>
    <row r="19" spans="1:6" ht="30.75" customHeight="1" thickBot="1" x14ac:dyDescent="0.3">
      <c r="A19" s="13" t="s">
        <v>82</v>
      </c>
      <c r="B19" s="82" t="s">
        <v>180</v>
      </c>
      <c r="C19" s="82" t="s">
        <v>182</v>
      </c>
      <c r="D19" s="81">
        <v>496</v>
      </c>
      <c r="E19" s="81">
        <v>491.61</v>
      </c>
      <c r="F19" s="81">
        <f t="shared" si="0"/>
        <v>99.114919354838719</v>
      </c>
    </row>
    <row r="20" spans="1:6" ht="27" customHeight="1" thickBot="1" x14ac:dyDescent="0.3">
      <c r="A20" s="20" t="s">
        <v>83</v>
      </c>
      <c r="B20" s="83" t="s">
        <v>183</v>
      </c>
      <c r="C20" s="83" t="s">
        <v>186</v>
      </c>
      <c r="D20" s="79">
        <f>D21</f>
        <v>670.4</v>
      </c>
      <c r="E20" s="79">
        <f>E21</f>
        <v>653.16999999999996</v>
      </c>
      <c r="F20" s="79">
        <f t="shared" si="0"/>
        <v>97.429892601431973</v>
      </c>
    </row>
    <row r="21" spans="1:6" ht="22.5" customHeight="1" thickBot="1" x14ac:dyDescent="0.3">
      <c r="A21" s="13" t="s">
        <v>84</v>
      </c>
      <c r="B21" s="82" t="s">
        <v>183</v>
      </c>
      <c r="C21" s="82" t="s">
        <v>181</v>
      </c>
      <c r="D21" s="81">
        <v>670.4</v>
      </c>
      <c r="E21" s="81">
        <v>653.16999999999996</v>
      </c>
      <c r="F21" s="81">
        <f t="shared" si="0"/>
        <v>97.429892601431973</v>
      </c>
    </row>
    <row r="22" spans="1:6" ht="24" hidden="1" customHeight="1" thickBot="1" x14ac:dyDescent="0.3">
      <c r="A22" s="20" t="s">
        <v>198</v>
      </c>
      <c r="B22" s="83" t="s">
        <v>199</v>
      </c>
      <c r="C22" s="83" t="s">
        <v>186</v>
      </c>
      <c r="D22" s="79">
        <f>D23</f>
        <v>0</v>
      </c>
      <c r="E22" s="79">
        <f>E23</f>
        <v>0</v>
      </c>
      <c r="F22" s="79" t="e">
        <f t="shared" si="0"/>
        <v>#DIV/0!</v>
      </c>
    </row>
    <row r="23" spans="1:6" ht="28.5" hidden="1" customHeight="1" thickBot="1" x14ac:dyDescent="0.3">
      <c r="A23" s="13" t="s">
        <v>207</v>
      </c>
      <c r="B23" s="82" t="s">
        <v>199</v>
      </c>
      <c r="C23" s="82" t="s">
        <v>183</v>
      </c>
      <c r="D23" s="81">
        <v>0</v>
      </c>
      <c r="E23" s="81">
        <v>0</v>
      </c>
      <c r="F23" s="81" t="e">
        <f t="shared" si="0"/>
        <v>#DIV/0!</v>
      </c>
    </row>
    <row r="24" spans="1:6" ht="28.5" customHeight="1" thickBot="1" x14ac:dyDescent="0.3">
      <c r="A24" s="37" t="s">
        <v>85</v>
      </c>
      <c r="B24" s="83" t="s">
        <v>184</v>
      </c>
      <c r="C24" s="83" t="s">
        <v>186</v>
      </c>
      <c r="D24" s="79">
        <f>D25</f>
        <v>3</v>
      </c>
      <c r="E24" s="79">
        <f>E25</f>
        <v>2.99</v>
      </c>
      <c r="F24" s="81">
        <f t="shared" si="0"/>
        <v>99.666666666666671</v>
      </c>
    </row>
    <row r="25" spans="1:6" ht="28.5" customHeight="1" thickBot="1" x14ac:dyDescent="0.3">
      <c r="A25" s="36" t="s">
        <v>86</v>
      </c>
      <c r="B25" s="82" t="s">
        <v>184</v>
      </c>
      <c r="C25" s="82" t="s">
        <v>184</v>
      </c>
      <c r="D25" s="81">
        <v>3</v>
      </c>
      <c r="E25" s="81">
        <v>2.99</v>
      </c>
      <c r="F25" s="81">
        <f t="shared" si="0"/>
        <v>99.666666666666671</v>
      </c>
    </row>
    <row r="26" spans="1:6" ht="30.75" customHeight="1" thickBot="1" x14ac:dyDescent="0.3">
      <c r="A26" s="20" t="s">
        <v>87</v>
      </c>
      <c r="B26" s="83" t="s">
        <v>185</v>
      </c>
      <c r="C26" s="83" t="s">
        <v>186</v>
      </c>
      <c r="D26" s="79">
        <f>D27</f>
        <v>6.8</v>
      </c>
      <c r="E26" s="79">
        <f>E27</f>
        <v>6.84</v>
      </c>
      <c r="F26" s="79">
        <f t="shared" si="0"/>
        <v>100.58823529411765</v>
      </c>
    </row>
    <row r="27" spans="1:6" ht="15.75" thickBot="1" x14ac:dyDescent="0.3">
      <c r="A27" s="13" t="s">
        <v>88</v>
      </c>
      <c r="B27" s="82" t="s">
        <v>185</v>
      </c>
      <c r="C27" s="82" t="s">
        <v>178</v>
      </c>
      <c r="D27" s="81">
        <v>6.8</v>
      </c>
      <c r="E27" s="81">
        <v>6.84</v>
      </c>
      <c r="F27" s="81">
        <f t="shared" si="0"/>
        <v>100.58823529411765</v>
      </c>
    </row>
    <row r="28" spans="1:6" ht="30.75" customHeight="1" thickBot="1" x14ac:dyDescent="0.3">
      <c r="A28" s="20" t="s">
        <v>89</v>
      </c>
      <c r="B28" s="83">
        <v>10</v>
      </c>
      <c r="C28" s="83" t="s">
        <v>186</v>
      </c>
      <c r="D28" s="79">
        <f>D29+D30</f>
        <v>143.5</v>
      </c>
      <c r="E28" s="79">
        <f>E29+E30</f>
        <v>137.85</v>
      </c>
      <c r="F28" s="79">
        <f t="shared" si="0"/>
        <v>96.062717770034851</v>
      </c>
    </row>
    <row r="29" spans="1:6" ht="30.75" customHeight="1" thickBot="1" x14ac:dyDescent="0.3">
      <c r="A29" s="74" t="s">
        <v>261</v>
      </c>
      <c r="B29" s="82" t="s">
        <v>205</v>
      </c>
      <c r="C29" s="82" t="s">
        <v>178</v>
      </c>
      <c r="D29" s="81">
        <v>134.5</v>
      </c>
      <c r="E29" s="81">
        <v>134.46</v>
      </c>
      <c r="F29" s="81">
        <f t="shared" si="0"/>
        <v>99.970260223048342</v>
      </c>
    </row>
    <row r="30" spans="1:6" ht="30" customHeight="1" thickBot="1" x14ac:dyDescent="0.3">
      <c r="A30" s="13" t="s">
        <v>241</v>
      </c>
      <c r="B30" s="82">
        <v>10</v>
      </c>
      <c r="C30" s="82" t="s">
        <v>181</v>
      </c>
      <c r="D30" s="81">
        <v>9</v>
      </c>
      <c r="E30" s="81">
        <v>3.39</v>
      </c>
      <c r="F30" s="81">
        <f t="shared" si="0"/>
        <v>37.666666666666671</v>
      </c>
    </row>
    <row r="31" spans="1:6" ht="33.75" customHeight="1" thickBot="1" x14ac:dyDescent="0.3">
      <c r="A31" s="20" t="s">
        <v>90</v>
      </c>
      <c r="B31" s="83">
        <v>11</v>
      </c>
      <c r="C31" s="83" t="s">
        <v>186</v>
      </c>
      <c r="D31" s="79">
        <f>D32</f>
        <v>4.8</v>
      </c>
      <c r="E31" s="79">
        <f>E32</f>
        <v>4.8499999999999996</v>
      </c>
      <c r="F31" s="79">
        <f t="shared" si="0"/>
        <v>101.04166666666667</v>
      </c>
    </row>
    <row r="32" spans="1:6" ht="35.25" customHeight="1" thickBot="1" x14ac:dyDescent="0.3">
      <c r="A32" s="13" t="s">
        <v>91</v>
      </c>
      <c r="B32" s="82">
        <v>11</v>
      </c>
      <c r="C32" s="82" t="s">
        <v>183</v>
      </c>
      <c r="D32" s="81">
        <v>4.8</v>
      </c>
      <c r="E32" s="81">
        <v>4.8499999999999996</v>
      </c>
      <c r="F32" s="81">
        <f t="shared" si="0"/>
        <v>101.04166666666667</v>
      </c>
    </row>
    <row r="33" spans="1:6" ht="27" customHeight="1" thickBot="1" x14ac:dyDescent="0.3">
      <c r="A33" s="20" t="s">
        <v>92</v>
      </c>
      <c r="B33" s="84"/>
      <c r="C33" s="84"/>
      <c r="D33" s="79">
        <f>D8+D14+D16+D18+D20+D22+D24+D26+D28+D31</f>
        <v>4280.7000000000007</v>
      </c>
      <c r="E33" s="79">
        <f>E8+E14+E16+E18+E20+E22+E24+E26+E28+E31</f>
        <v>4136.2400000000007</v>
      </c>
      <c r="F33" s="79">
        <f t="shared" si="0"/>
        <v>96.625318289064879</v>
      </c>
    </row>
  </sheetData>
  <sheetProtection algorithmName="SHA-512" hashValue="DW3jxzadHlKty9qDuf8b6/WsW0PHBKKsmxlA3QBY9PNfgEz9YnnzVOsWvMFvA+HCCH62SdGZqAqMP6U4HTBYZA==" saltValue="VgTQtEiDOqNXnKOZuAVzbQ==" spinCount="100000" sheet="1" objects="1" scenarios="1"/>
  <mergeCells count="8">
    <mergeCell ref="A2:F2"/>
    <mergeCell ref="A4:F4"/>
    <mergeCell ref="A6:A7"/>
    <mergeCell ref="B6:B7"/>
    <mergeCell ref="C6:C7"/>
    <mergeCell ref="F6:F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opLeftCell="A18" workbookViewId="0">
      <selection activeCell="I57" sqref="I57:I58"/>
    </sheetView>
  </sheetViews>
  <sheetFormatPr defaultRowHeight="15" x14ac:dyDescent="0.25"/>
  <cols>
    <col min="1" max="1" width="41" customWidth="1"/>
    <col min="5" max="5" width="12.28515625" customWidth="1"/>
    <col min="6" max="6" width="7.5703125" customWidth="1"/>
    <col min="9" max="9" width="10" bestFit="1" customWidth="1"/>
  </cols>
  <sheetData>
    <row r="1" spans="1:9" ht="21" customHeight="1" x14ac:dyDescent="0.25">
      <c r="A1" s="46"/>
      <c r="H1" s="105" t="s">
        <v>269</v>
      </c>
      <c r="I1" s="106"/>
    </row>
    <row r="2" spans="1:9" ht="42.75" customHeight="1" x14ac:dyDescent="0.25">
      <c r="A2" s="100" t="s">
        <v>274</v>
      </c>
      <c r="B2" s="100"/>
      <c r="C2" s="100"/>
      <c r="D2" s="100"/>
      <c r="E2" s="100"/>
      <c r="F2" s="100"/>
      <c r="G2" s="100"/>
      <c r="H2" s="100"/>
      <c r="I2" s="100"/>
    </row>
    <row r="3" spans="1:9" ht="63.75" customHeight="1" x14ac:dyDescent="0.25">
      <c r="A3" s="107" t="s">
        <v>257</v>
      </c>
      <c r="B3" s="96"/>
      <c r="C3" s="96"/>
      <c r="D3" s="96"/>
      <c r="E3" s="96"/>
      <c r="F3" s="96"/>
      <c r="G3" s="96"/>
      <c r="H3" s="96"/>
      <c r="I3" s="96"/>
    </row>
    <row r="4" spans="1:9" ht="15.75" thickBot="1" x14ac:dyDescent="0.3"/>
    <row r="5" spans="1:9" ht="45.75" thickBot="1" x14ac:dyDescent="0.3">
      <c r="A5" s="17" t="s">
        <v>72</v>
      </c>
      <c r="B5" s="21" t="s">
        <v>93</v>
      </c>
      <c r="C5" s="22" t="s">
        <v>73</v>
      </c>
      <c r="D5" s="22" t="s">
        <v>74</v>
      </c>
      <c r="E5" s="22" t="s">
        <v>94</v>
      </c>
      <c r="F5" s="22" t="s">
        <v>95</v>
      </c>
      <c r="G5" s="23" t="s">
        <v>71</v>
      </c>
      <c r="H5" s="23" t="s">
        <v>96</v>
      </c>
      <c r="I5" s="23" t="s">
        <v>2</v>
      </c>
    </row>
    <row r="6" spans="1:9" ht="15.75" thickBot="1" x14ac:dyDescent="0.3">
      <c r="A6" s="14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ht="25.15" customHeight="1" thickBot="1" x14ac:dyDescent="0.3">
      <c r="A7" s="24" t="s">
        <v>17</v>
      </c>
      <c r="B7" s="3">
        <v>227</v>
      </c>
      <c r="C7" s="32"/>
      <c r="D7" s="32"/>
      <c r="E7" s="3"/>
      <c r="F7" s="3"/>
      <c r="G7" s="30">
        <f>G115</f>
        <v>4280.7000000000007</v>
      </c>
      <c r="H7" s="30">
        <f>H115</f>
        <v>4136.1650000000009</v>
      </c>
      <c r="I7" s="30">
        <f>H7/G7*100</f>
        <v>96.623566239166493</v>
      </c>
    </row>
    <row r="8" spans="1:9" ht="19.149999999999999" customHeight="1" thickBot="1" x14ac:dyDescent="0.3">
      <c r="A8" s="24" t="s">
        <v>97</v>
      </c>
      <c r="B8" s="3">
        <v>227</v>
      </c>
      <c r="C8" s="32" t="s">
        <v>178</v>
      </c>
      <c r="D8" s="32" t="s">
        <v>186</v>
      </c>
      <c r="E8" s="3"/>
      <c r="F8" s="3"/>
      <c r="G8" s="30">
        <f>G9+G16+G34+G38+G42</f>
        <v>2681.4</v>
      </c>
      <c r="H8" s="30">
        <f>H9+H16+H34+H38+H42</f>
        <v>2565.3000000000002</v>
      </c>
      <c r="I8" s="30">
        <f>H8/G8*100</f>
        <v>95.670172298053259</v>
      </c>
    </row>
    <row r="9" spans="1:9" ht="24.6" customHeight="1" x14ac:dyDescent="0.25">
      <c r="A9" s="118" t="s">
        <v>98</v>
      </c>
      <c r="B9" s="115">
        <v>227</v>
      </c>
      <c r="C9" s="116" t="s">
        <v>178</v>
      </c>
      <c r="D9" s="116" t="s">
        <v>179</v>
      </c>
      <c r="E9" s="115" t="s">
        <v>100</v>
      </c>
      <c r="F9" s="115"/>
      <c r="G9" s="117">
        <f>G11</f>
        <v>527.1</v>
      </c>
      <c r="H9" s="117">
        <f>H11</f>
        <v>527.14</v>
      </c>
      <c r="I9" s="117">
        <f>H9/G9*100</f>
        <v>100.00758869284765</v>
      </c>
    </row>
    <row r="10" spans="1:9" ht="8.4499999999999993" customHeight="1" thickBot="1" x14ac:dyDescent="0.3">
      <c r="A10" s="119"/>
      <c r="B10" s="99"/>
      <c r="C10" s="99"/>
      <c r="D10" s="99"/>
      <c r="E10" s="120"/>
      <c r="F10" s="120"/>
      <c r="G10" s="110"/>
      <c r="H10" s="110"/>
      <c r="I10" s="121"/>
    </row>
    <row r="11" spans="1:9" ht="19.899999999999999" customHeight="1" x14ac:dyDescent="0.25">
      <c r="A11" s="101" t="s">
        <v>99</v>
      </c>
      <c r="B11" s="108">
        <v>227</v>
      </c>
      <c r="C11" s="113" t="s">
        <v>178</v>
      </c>
      <c r="D11" s="113" t="s">
        <v>179</v>
      </c>
      <c r="E11" s="108" t="s">
        <v>247</v>
      </c>
      <c r="F11" s="108"/>
      <c r="G11" s="109">
        <f>G13</f>
        <v>527.1</v>
      </c>
      <c r="H11" s="109">
        <f>H13</f>
        <v>527.14</v>
      </c>
      <c r="I11" s="109">
        <f>H11/G11*100</f>
        <v>100.00758869284765</v>
      </c>
    </row>
    <row r="12" spans="1:9" ht="13.15" customHeight="1" thickBot="1" x14ac:dyDescent="0.3">
      <c r="A12" s="102"/>
      <c r="B12" s="99"/>
      <c r="C12" s="114"/>
      <c r="D12" s="114"/>
      <c r="E12" s="112"/>
      <c r="F12" s="112"/>
      <c r="G12" s="111"/>
      <c r="H12" s="111"/>
      <c r="I12" s="111"/>
    </row>
    <row r="13" spans="1:9" ht="15.75" thickBot="1" x14ac:dyDescent="0.3">
      <c r="A13" s="25" t="s">
        <v>101</v>
      </c>
      <c r="B13" s="6">
        <v>227</v>
      </c>
      <c r="C13" s="33" t="s">
        <v>178</v>
      </c>
      <c r="D13" s="33" t="s">
        <v>179</v>
      </c>
      <c r="E13" s="26" t="s">
        <v>102</v>
      </c>
      <c r="F13" s="6"/>
      <c r="G13" s="31">
        <f>G14</f>
        <v>527.1</v>
      </c>
      <c r="H13" s="31">
        <f>H14</f>
        <v>527.14</v>
      </c>
      <c r="I13" s="31">
        <f>H13/G13*100</f>
        <v>100.00758869284765</v>
      </c>
    </row>
    <row r="14" spans="1:9" ht="24.75" thickBot="1" x14ac:dyDescent="0.3">
      <c r="A14" s="25" t="s">
        <v>103</v>
      </c>
      <c r="B14" s="6">
        <v>227</v>
      </c>
      <c r="C14" s="33" t="s">
        <v>178</v>
      </c>
      <c r="D14" s="33" t="s">
        <v>179</v>
      </c>
      <c r="E14" s="6" t="s">
        <v>104</v>
      </c>
      <c r="F14" s="6" t="s">
        <v>53</v>
      </c>
      <c r="G14" s="31">
        <f>G15</f>
        <v>527.1</v>
      </c>
      <c r="H14" s="31">
        <f>H15</f>
        <v>527.14</v>
      </c>
      <c r="I14" s="31">
        <f t="shared" ref="I14:I55" si="0">H14/G14*100</f>
        <v>100.00758869284765</v>
      </c>
    </row>
    <row r="15" spans="1:9" ht="24.75" thickBot="1" x14ac:dyDescent="0.3">
      <c r="A15" s="25" t="s">
        <v>105</v>
      </c>
      <c r="B15" s="6">
        <v>227</v>
      </c>
      <c r="C15" s="33" t="s">
        <v>178</v>
      </c>
      <c r="D15" s="33" t="s">
        <v>179</v>
      </c>
      <c r="E15" s="6" t="s">
        <v>104</v>
      </c>
      <c r="F15" s="6">
        <v>120</v>
      </c>
      <c r="G15" s="31">
        <v>527.1</v>
      </c>
      <c r="H15" s="31">
        <v>527.14</v>
      </c>
      <c r="I15" s="31">
        <f t="shared" si="0"/>
        <v>100.00758869284765</v>
      </c>
    </row>
    <row r="16" spans="1:9" ht="36.75" thickBot="1" x14ac:dyDescent="0.3">
      <c r="A16" s="24" t="s">
        <v>106</v>
      </c>
      <c r="B16" s="3">
        <v>227</v>
      </c>
      <c r="C16" s="32" t="s">
        <v>178</v>
      </c>
      <c r="D16" s="32" t="s">
        <v>180</v>
      </c>
      <c r="E16" s="3"/>
      <c r="F16" s="3"/>
      <c r="G16" s="30">
        <f>G17+G20+G25</f>
        <v>2131</v>
      </c>
      <c r="H16" s="30">
        <f>H17+H20+H25</f>
        <v>2034.86</v>
      </c>
      <c r="I16" s="31">
        <f t="shared" si="0"/>
        <v>95.488503050211165</v>
      </c>
    </row>
    <row r="17" spans="1:9" ht="27.75" customHeight="1" thickBot="1" x14ac:dyDescent="0.3">
      <c r="A17" s="65" t="s">
        <v>118</v>
      </c>
      <c r="B17" s="6">
        <v>227</v>
      </c>
      <c r="C17" s="33" t="s">
        <v>178</v>
      </c>
      <c r="D17" s="33" t="s">
        <v>180</v>
      </c>
      <c r="E17" s="6" t="s">
        <v>119</v>
      </c>
      <c r="F17" s="6"/>
      <c r="G17" s="31">
        <f>G18</f>
        <v>2</v>
      </c>
      <c r="H17" s="31">
        <f>H19</f>
        <v>2</v>
      </c>
      <c r="I17" s="31">
        <f t="shared" si="0"/>
        <v>100</v>
      </c>
    </row>
    <row r="18" spans="1:9" ht="90" thickBot="1" x14ac:dyDescent="0.3">
      <c r="A18" s="27" t="s">
        <v>243</v>
      </c>
      <c r="B18" s="6">
        <v>227</v>
      </c>
      <c r="C18" s="33" t="s">
        <v>178</v>
      </c>
      <c r="D18" s="33" t="s">
        <v>180</v>
      </c>
      <c r="E18" s="6" t="s">
        <v>120</v>
      </c>
      <c r="F18" s="6"/>
      <c r="G18" s="31">
        <f>SUM(G19)</f>
        <v>2</v>
      </c>
      <c r="H18" s="31">
        <v>2</v>
      </c>
      <c r="I18" s="31">
        <f t="shared" si="0"/>
        <v>100</v>
      </c>
    </row>
    <row r="19" spans="1:9" ht="36.75" thickBot="1" x14ac:dyDescent="0.3">
      <c r="A19" s="63" t="s">
        <v>121</v>
      </c>
      <c r="B19" s="6">
        <v>227</v>
      </c>
      <c r="C19" s="33" t="s">
        <v>178</v>
      </c>
      <c r="D19" s="33" t="s">
        <v>180</v>
      </c>
      <c r="E19" s="6" t="s">
        <v>120</v>
      </c>
      <c r="F19" s="6">
        <v>240</v>
      </c>
      <c r="G19" s="31">
        <v>2</v>
      </c>
      <c r="H19" s="31">
        <v>2</v>
      </c>
      <c r="I19" s="31">
        <f t="shared" si="0"/>
        <v>100</v>
      </c>
    </row>
    <row r="20" spans="1:9" ht="24.75" thickBot="1" x14ac:dyDescent="0.3">
      <c r="A20" s="70" t="s">
        <v>99</v>
      </c>
      <c r="B20" s="6">
        <v>227</v>
      </c>
      <c r="C20" s="33" t="s">
        <v>178</v>
      </c>
      <c r="D20" s="33" t="s">
        <v>180</v>
      </c>
      <c r="E20" s="6" t="s">
        <v>100</v>
      </c>
      <c r="F20" s="26"/>
      <c r="G20" s="38">
        <f>G21</f>
        <v>1756.3</v>
      </c>
      <c r="H20" s="38">
        <f>H21</f>
        <v>1660.1599999999999</v>
      </c>
      <c r="I20" s="31">
        <f t="shared" si="0"/>
        <v>94.525992142572449</v>
      </c>
    </row>
    <row r="21" spans="1:9" ht="24.75" thickBot="1" x14ac:dyDescent="0.3">
      <c r="A21" s="25" t="s">
        <v>107</v>
      </c>
      <c r="B21" s="6">
        <v>227</v>
      </c>
      <c r="C21" s="33" t="s">
        <v>178</v>
      </c>
      <c r="D21" s="33" t="s">
        <v>180</v>
      </c>
      <c r="E21" s="6" t="s">
        <v>108</v>
      </c>
      <c r="F21" s="6"/>
      <c r="G21" s="38">
        <f>G22+G23+G24</f>
        <v>1756.3</v>
      </c>
      <c r="H21" s="38">
        <f>H22+H23+H24</f>
        <v>1660.1599999999999</v>
      </c>
      <c r="I21" s="31">
        <f t="shared" si="0"/>
        <v>94.525992142572449</v>
      </c>
    </row>
    <row r="22" spans="1:9" ht="24.75" thickBot="1" x14ac:dyDescent="0.3">
      <c r="A22" s="25" t="s">
        <v>109</v>
      </c>
      <c r="B22" s="6">
        <v>227</v>
      </c>
      <c r="C22" s="33" t="s">
        <v>178</v>
      </c>
      <c r="D22" s="33" t="s">
        <v>180</v>
      </c>
      <c r="E22" s="6" t="s">
        <v>108</v>
      </c>
      <c r="F22" s="6">
        <v>120</v>
      </c>
      <c r="G22" s="31">
        <v>1085.2</v>
      </c>
      <c r="H22" s="31">
        <v>1021.57</v>
      </c>
      <c r="I22" s="31">
        <f t="shared" si="0"/>
        <v>94.136564688536666</v>
      </c>
    </row>
    <row r="23" spans="1:9" ht="36.75" thickBot="1" x14ac:dyDescent="0.3">
      <c r="A23" s="25" t="s">
        <v>110</v>
      </c>
      <c r="B23" s="6">
        <v>227</v>
      </c>
      <c r="C23" s="33" t="s">
        <v>178</v>
      </c>
      <c r="D23" s="33" t="s">
        <v>180</v>
      </c>
      <c r="E23" s="6" t="s">
        <v>108</v>
      </c>
      <c r="F23" s="6">
        <v>240</v>
      </c>
      <c r="G23" s="31">
        <v>661</v>
      </c>
      <c r="H23" s="31">
        <v>629.29999999999995</v>
      </c>
      <c r="I23" s="31">
        <f t="shared" si="0"/>
        <v>95.204236006051431</v>
      </c>
    </row>
    <row r="24" spans="1:9" ht="15.75" thickBot="1" x14ac:dyDescent="0.3">
      <c r="A24" s="25" t="s">
        <v>111</v>
      </c>
      <c r="B24" s="6">
        <v>227</v>
      </c>
      <c r="C24" s="33" t="s">
        <v>178</v>
      </c>
      <c r="D24" s="33" t="s">
        <v>180</v>
      </c>
      <c r="E24" s="6" t="s">
        <v>108</v>
      </c>
      <c r="F24" s="6">
        <v>850</v>
      </c>
      <c r="G24" s="31">
        <v>10.1</v>
      </c>
      <c r="H24" s="31">
        <v>9.2899999999999991</v>
      </c>
      <c r="I24" s="31">
        <f>H24/G24*100</f>
        <v>91.980198019801975</v>
      </c>
    </row>
    <row r="25" spans="1:9" ht="60.75" thickBot="1" x14ac:dyDescent="0.3">
      <c r="A25" s="70" t="s">
        <v>112</v>
      </c>
      <c r="B25" s="6">
        <v>227</v>
      </c>
      <c r="C25" s="33" t="s">
        <v>178</v>
      </c>
      <c r="D25" s="33" t="s">
        <v>180</v>
      </c>
      <c r="E25" s="6" t="s">
        <v>113</v>
      </c>
      <c r="F25" s="6"/>
      <c r="G25" s="31">
        <f>G26+G28+G30+G32</f>
        <v>372.70000000000005</v>
      </c>
      <c r="H25" s="31">
        <f>H26+H28+H30+H32</f>
        <v>372.70000000000005</v>
      </c>
      <c r="I25" s="31">
        <f t="shared" si="0"/>
        <v>100</v>
      </c>
    </row>
    <row r="26" spans="1:9" ht="36.75" thickBot="1" x14ac:dyDescent="0.3">
      <c r="A26" s="25" t="s">
        <v>253</v>
      </c>
      <c r="B26" s="6">
        <v>227</v>
      </c>
      <c r="C26" s="33" t="s">
        <v>178</v>
      </c>
      <c r="D26" s="33" t="s">
        <v>180</v>
      </c>
      <c r="E26" s="6" t="s">
        <v>114</v>
      </c>
      <c r="F26" s="6"/>
      <c r="G26" s="31">
        <f>G27</f>
        <v>88.2</v>
      </c>
      <c r="H26" s="31">
        <f>H27</f>
        <v>88.2</v>
      </c>
      <c r="I26" s="31">
        <f t="shared" si="0"/>
        <v>100</v>
      </c>
    </row>
    <row r="27" spans="1:9" ht="15.75" thickBot="1" x14ac:dyDescent="0.3">
      <c r="A27" s="25" t="s">
        <v>46</v>
      </c>
      <c r="B27" s="6">
        <v>227</v>
      </c>
      <c r="C27" s="33" t="s">
        <v>178</v>
      </c>
      <c r="D27" s="33" t="s">
        <v>180</v>
      </c>
      <c r="E27" s="6" t="s">
        <v>114</v>
      </c>
      <c r="F27" s="6">
        <v>540</v>
      </c>
      <c r="G27" s="38">
        <v>88.2</v>
      </c>
      <c r="H27" s="38">
        <v>88.2</v>
      </c>
      <c r="I27" s="31">
        <f t="shared" si="0"/>
        <v>100</v>
      </c>
    </row>
    <row r="28" spans="1:9" ht="36.75" thickBot="1" x14ac:dyDescent="0.3">
      <c r="A28" s="25" t="s">
        <v>254</v>
      </c>
      <c r="B28" s="6">
        <v>227</v>
      </c>
      <c r="C28" s="33" t="s">
        <v>178</v>
      </c>
      <c r="D28" s="33" t="s">
        <v>180</v>
      </c>
      <c r="E28" s="6" t="s">
        <v>115</v>
      </c>
      <c r="F28" s="6"/>
      <c r="G28" s="31">
        <f>G29</f>
        <v>26.1</v>
      </c>
      <c r="H28" s="31">
        <f>H29</f>
        <v>26.1</v>
      </c>
      <c r="I28" s="31">
        <f t="shared" si="0"/>
        <v>100</v>
      </c>
    </row>
    <row r="29" spans="1:9" ht="15.75" thickBot="1" x14ac:dyDescent="0.3">
      <c r="A29" s="25" t="s">
        <v>46</v>
      </c>
      <c r="B29" s="6">
        <v>227</v>
      </c>
      <c r="C29" s="33" t="s">
        <v>178</v>
      </c>
      <c r="D29" s="33" t="s">
        <v>180</v>
      </c>
      <c r="E29" s="6" t="s">
        <v>115</v>
      </c>
      <c r="F29" s="6">
        <v>540</v>
      </c>
      <c r="G29" s="31">
        <v>26.1</v>
      </c>
      <c r="H29" s="31">
        <v>26.1</v>
      </c>
      <c r="I29" s="31">
        <f t="shared" si="0"/>
        <v>100</v>
      </c>
    </row>
    <row r="30" spans="1:9" ht="24.75" thickBot="1" x14ac:dyDescent="0.3">
      <c r="A30" s="25" t="s">
        <v>255</v>
      </c>
      <c r="B30" s="6">
        <v>227</v>
      </c>
      <c r="C30" s="33" t="s">
        <v>178</v>
      </c>
      <c r="D30" s="33" t="s">
        <v>180</v>
      </c>
      <c r="E30" s="6" t="s">
        <v>116</v>
      </c>
      <c r="F30" s="6"/>
      <c r="G30" s="31">
        <f>G31</f>
        <v>99.8</v>
      </c>
      <c r="H30" s="31">
        <f>H31</f>
        <v>99.8</v>
      </c>
      <c r="I30" s="31">
        <f t="shared" si="0"/>
        <v>100</v>
      </c>
    </row>
    <row r="31" spans="1:9" ht="15.75" thickBot="1" x14ac:dyDescent="0.3">
      <c r="A31" s="25" t="s">
        <v>46</v>
      </c>
      <c r="B31" s="6">
        <v>227</v>
      </c>
      <c r="C31" s="33" t="s">
        <v>178</v>
      </c>
      <c r="D31" s="33" t="s">
        <v>180</v>
      </c>
      <c r="E31" s="6" t="s">
        <v>117</v>
      </c>
      <c r="F31" s="6">
        <v>540</v>
      </c>
      <c r="G31" s="31">
        <v>99.8</v>
      </c>
      <c r="H31" s="31">
        <v>99.8</v>
      </c>
      <c r="I31" s="31">
        <f t="shared" si="0"/>
        <v>100</v>
      </c>
    </row>
    <row r="32" spans="1:9" ht="72.75" thickBot="1" x14ac:dyDescent="0.3">
      <c r="A32" s="36" t="s">
        <v>256</v>
      </c>
      <c r="B32" s="6">
        <v>227</v>
      </c>
      <c r="C32" s="33" t="s">
        <v>178</v>
      </c>
      <c r="D32" s="33" t="s">
        <v>180</v>
      </c>
      <c r="E32" s="6" t="s">
        <v>200</v>
      </c>
      <c r="F32" s="6"/>
      <c r="G32" s="31">
        <f>G33</f>
        <v>158.6</v>
      </c>
      <c r="H32" s="31">
        <f>H33</f>
        <v>158.6</v>
      </c>
      <c r="I32" s="31">
        <f t="shared" si="0"/>
        <v>100</v>
      </c>
    </row>
    <row r="33" spans="1:9" ht="15" customHeight="1" thickBot="1" x14ac:dyDescent="0.3">
      <c r="A33" s="36" t="s">
        <v>46</v>
      </c>
      <c r="B33" s="6">
        <v>227</v>
      </c>
      <c r="C33" s="33" t="s">
        <v>178</v>
      </c>
      <c r="D33" s="33" t="s">
        <v>180</v>
      </c>
      <c r="E33" s="6" t="s">
        <v>200</v>
      </c>
      <c r="F33" s="6">
        <v>540</v>
      </c>
      <c r="G33" s="31">
        <v>158.6</v>
      </c>
      <c r="H33" s="31">
        <v>158.6</v>
      </c>
      <c r="I33" s="31">
        <f>H33/G33*100</f>
        <v>100</v>
      </c>
    </row>
    <row r="34" spans="1:9" ht="24.75" hidden="1" thickBot="1" x14ac:dyDescent="0.3">
      <c r="A34" s="37" t="s">
        <v>201</v>
      </c>
      <c r="B34" s="3">
        <v>227</v>
      </c>
      <c r="C34" s="32" t="s">
        <v>178</v>
      </c>
      <c r="D34" s="32" t="s">
        <v>184</v>
      </c>
      <c r="E34" s="3"/>
      <c r="F34" s="3"/>
      <c r="G34" s="30">
        <f>G35</f>
        <v>0</v>
      </c>
      <c r="H34" s="30">
        <f>H35</f>
        <v>0</v>
      </c>
      <c r="I34" s="31" t="e">
        <f t="shared" si="0"/>
        <v>#DIV/0!</v>
      </c>
    </row>
    <row r="35" spans="1:9" ht="24.75" hidden="1" thickBot="1" x14ac:dyDescent="0.3">
      <c r="A35" s="65" t="s">
        <v>246</v>
      </c>
      <c r="B35" s="6">
        <v>227</v>
      </c>
      <c r="C35" s="33" t="s">
        <v>178</v>
      </c>
      <c r="D35" s="33" t="s">
        <v>184</v>
      </c>
      <c r="E35" s="6" t="s">
        <v>203</v>
      </c>
      <c r="F35" s="6"/>
      <c r="G35" s="31">
        <f>SUM(G36)</f>
        <v>0</v>
      </c>
      <c r="H35" s="31">
        <f>SUM(H36)</f>
        <v>0</v>
      </c>
      <c r="I35" s="31" t="e">
        <f t="shared" si="0"/>
        <v>#DIV/0!</v>
      </c>
    </row>
    <row r="36" spans="1:9" ht="15.75" hidden="1" thickBot="1" x14ac:dyDescent="0.3">
      <c r="A36" s="27" t="s">
        <v>202</v>
      </c>
      <c r="B36" s="6">
        <v>227</v>
      </c>
      <c r="C36" s="33" t="s">
        <v>178</v>
      </c>
      <c r="D36" s="33" t="s">
        <v>184</v>
      </c>
      <c r="E36" s="6" t="s">
        <v>204</v>
      </c>
      <c r="F36" s="6"/>
      <c r="G36" s="38">
        <f>G37</f>
        <v>0</v>
      </c>
      <c r="H36" s="38">
        <f>H37</f>
        <v>0</v>
      </c>
      <c r="I36" s="31" t="e">
        <f t="shared" si="0"/>
        <v>#DIV/0!</v>
      </c>
    </row>
    <row r="37" spans="1:9" ht="15.75" hidden="1" thickBot="1" x14ac:dyDescent="0.3">
      <c r="A37" s="25" t="s">
        <v>248</v>
      </c>
      <c r="B37" s="6">
        <v>227</v>
      </c>
      <c r="C37" s="33" t="s">
        <v>178</v>
      </c>
      <c r="D37" s="33" t="s">
        <v>184</v>
      </c>
      <c r="E37" s="6" t="s">
        <v>204</v>
      </c>
      <c r="F37" s="6">
        <v>880</v>
      </c>
      <c r="G37" s="38">
        <v>0</v>
      </c>
      <c r="H37" s="38">
        <v>0</v>
      </c>
      <c r="I37" s="31" t="e">
        <f t="shared" si="0"/>
        <v>#DIV/0!</v>
      </c>
    </row>
    <row r="38" spans="1:9" ht="15.75" thickBot="1" x14ac:dyDescent="0.3">
      <c r="A38" s="24" t="s">
        <v>122</v>
      </c>
      <c r="B38" s="3">
        <v>227</v>
      </c>
      <c r="C38" s="32" t="s">
        <v>178</v>
      </c>
      <c r="D38" s="32">
        <v>11</v>
      </c>
      <c r="E38" s="6"/>
      <c r="F38" s="3"/>
      <c r="G38" s="30">
        <f t="shared" ref="G38:H40" si="1">G39</f>
        <v>20</v>
      </c>
      <c r="H38" s="30">
        <f t="shared" si="1"/>
        <v>0</v>
      </c>
      <c r="I38" s="31">
        <f t="shared" si="0"/>
        <v>0</v>
      </c>
    </row>
    <row r="39" spans="1:9" ht="15.75" thickBot="1" x14ac:dyDescent="0.3">
      <c r="A39" s="25" t="s">
        <v>122</v>
      </c>
      <c r="B39" s="6">
        <v>227</v>
      </c>
      <c r="C39" s="33" t="s">
        <v>178</v>
      </c>
      <c r="D39" s="33">
        <v>11</v>
      </c>
      <c r="E39" s="6" t="s">
        <v>123</v>
      </c>
      <c r="F39" s="3"/>
      <c r="G39" s="31">
        <f t="shared" si="1"/>
        <v>20</v>
      </c>
      <c r="H39" s="31">
        <f t="shared" si="1"/>
        <v>0</v>
      </c>
      <c r="I39" s="31">
        <f t="shared" si="0"/>
        <v>0</v>
      </c>
    </row>
    <row r="40" spans="1:9" ht="15.75" thickBot="1" x14ac:dyDescent="0.3">
      <c r="A40" s="25" t="s">
        <v>124</v>
      </c>
      <c r="B40" s="6">
        <v>227</v>
      </c>
      <c r="C40" s="33" t="s">
        <v>178</v>
      </c>
      <c r="D40" s="33">
        <v>11</v>
      </c>
      <c r="E40" s="6" t="s">
        <v>125</v>
      </c>
      <c r="F40" s="3"/>
      <c r="G40" s="38">
        <f t="shared" si="1"/>
        <v>20</v>
      </c>
      <c r="H40" s="38">
        <f t="shared" si="1"/>
        <v>0</v>
      </c>
      <c r="I40" s="31">
        <f t="shared" si="0"/>
        <v>0</v>
      </c>
    </row>
    <row r="41" spans="1:9" ht="15.75" thickBot="1" x14ac:dyDescent="0.3">
      <c r="A41" s="25" t="s">
        <v>126</v>
      </c>
      <c r="B41" s="6">
        <v>227</v>
      </c>
      <c r="C41" s="33" t="s">
        <v>178</v>
      </c>
      <c r="D41" s="33">
        <v>11</v>
      </c>
      <c r="E41" s="6" t="s">
        <v>125</v>
      </c>
      <c r="F41" s="6">
        <v>870</v>
      </c>
      <c r="G41" s="38">
        <v>20</v>
      </c>
      <c r="H41" s="38">
        <v>0</v>
      </c>
      <c r="I41" s="31">
        <f t="shared" si="0"/>
        <v>0</v>
      </c>
    </row>
    <row r="42" spans="1:9" ht="15.75" thickBot="1" x14ac:dyDescent="0.3">
      <c r="A42" s="28" t="s">
        <v>77</v>
      </c>
      <c r="B42" s="29">
        <v>227</v>
      </c>
      <c r="C42" s="34" t="s">
        <v>178</v>
      </c>
      <c r="D42" s="34">
        <v>13</v>
      </c>
      <c r="E42" s="3"/>
      <c r="F42" s="3"/>
      <c r="G42" s="39">
        <f t="shared" ref="G42:H44" si="2">G43</f>
        <v>3.3</v>
      </c>
      <c r="H42" s="39">
        <f t="shared" si="2"/>
        <v>3.3</v>
      </c>
      <c r="I42" s="31">
        <f t="shared" si="0"/>
        <v>100</v>
      </c>
    </row>
    <row r="43" spans="1:9" ht="24.75" thickBot="1" x14ac:dyDescent="0.3">
      <c r="A43" s="25" t="s">
        <v>127</v>
      </c>
      <c r="B43" s="6">
        <v>227</v>
      </c>
      <c r="C43" s="33" t="s">
        <v>178</v>
      </c>
      <c r="D43" s="33">
        <v>13</v>
      </c>
      <c r="E43" s="6" t="s">
        <v>128</v>
      </c>
      <c r="F43" s="6"/>
      <c r="G43" s="31">
        <f t="shared" si="2"/>
        <v>3.3</v>
      </c>
      <c r="H43" s="31">
        <f t="shared" si="2"/>
        <v>3.3</v>
      </c>
      <c r="I43" s="31">
        <f t="shared" si="0"/>
        <v>100</v>
      </c>
    </row>
    <row r="44" spans="1:9" ht="24.75" thickBot="1" x14ac:dyDescent="0.3">
      <c r="A44" s="25" t="s">
        <v>129</v>
      </c>
      <c r="B44" s="6">
        <v>227</v>
      </c>
      <c r="C44" s="33" t="s">
        <v>178</v>
      </c>
      <c r="D44" s="33">
        <v>13</v>
      </c>
      <c r="E44" s="6" t="s">
        <v>130</v>
      </c>
      <c r="F44" s="6"/>
      <c r="G44" s="31">
        <f t="shared" si="2"/>
        <v>3.3</v>
      </c>
      <c r="H44" s="31">
        <f t="shared" si="2"/>
        <v>3.3</v>
      </c>
      <c r="I44" s="31">
        <f>H44/G44*100</f>
        <v>100</v>
      </c>
    </row>
    <row r="45" spans="1:9" ht="15.75" thickBot="1" x14ac:dyDescent="0.3">
      <c r="A45" s="25" t="s">
        <v>111</v>
      </c>
      <c r="B45" s="6">
        <v>227</v>
      </c>
      <c r="C45" s="33" t="s">
        <v>178</v>
      </c>
      <c r="D45" s="33">
        <v>13</v>
      </c>
      <c r="E45" s="6" t="s">
        <v>130</v>
      </c>
      <c r="F45" s="6">
        <v>850</v>
      </c>
      <c r="G45" s="31">
        <v>3.3</v>
      </c>
      <c r="H45" s="31">
        <v>3.3</v>
      </c>
      <c r="I45" s="31">
        <f t="shared" si="0"/>
        <v>100</v>
      </c>
    </row>
    <row r="46" spans="1:9" ht="15.75" thickBot="1" x14ac:dyDescent="0.3">
      <c r="A46" s="24" t="s">
        <v>78</v>
      </c>
      <c r="B46" s="3">
        <v>227</v>
      </c>
      <c r="C46" s="32" t="s">
        <v>179</v>
      </c>
      <c r="D46" s="32" t="s">
        <v>186</v>
      </c>
      <c r="E46" s="3"/>
      <c r="F46" s="3"/>
      <c r="G46" s="30">
        <f t="shared" ref="G46:H48" si="3">G47</f>
        <v>113.4</v>
      </c>
      <c r="H46" s="30">
        <f t="shared" si="3"/>
        <v>113.4</v>
      </c>
      <c r="I46" s="31">
        <f t="shared" si="0"/>
        <v>100</v>
      </c>
    </row>
    <row r="47" spans="1:9" ht="15.75" thickBot="1" x14ac:dyDescent="0.3">
      <c r="A47" s="25" t="s">
        <v>79</v>
      </c>
      <c r="B47" s="6">
        <v>227</v>
      </c>
      <c r="C47" s="33" t="s">
        <v>179</v>
      </c>
      <c r="D47" s="33" t="s">
        <v>181</v>
      </c>
      <c r="E47" s="6"/>
      <c r="F47" s="6"/>
      <c r="G47" s="31">
        <f t="shared" si="3"/>
        <v>113.4</v>
      </c>
      <c r="H47" s="31">
        <f t="shared" si="3"/>
        <v>113.4</v>
      </c>
      <c r="I47" s="31">
        <f t="shared" si="0"/>
        <v>100</v>
      </c>
    </row>
    <row r="48" spans="1:9" ht="24.75" thickBot="1" x14ac:dyDescent="0.3">
      <c r="A48" s="25" t="s">
        <v>118</v>
      </c>
      <c r="B48" s="6">
        <v>227</v>
      </c>
      <c r="C48" s="33" t="s">
        <v>179</v>
      </c>
      <c r="D48" s="33" t="s">
        <v>181</v>
      </c>
      <c r="E48" s="6" t="s">
        <v>119</v>
      </c>
      <c r="F48" s="6"/>
      <c r="G48" s="38">
        <f t="shared" si="3"/>
        <v>113.4</v>
      </c>
      <c r="H48" s="38">
        <f t="shared" si="3"/>
        <v>113.4</v>
      </c>
      <c r="I48" s="31">
        <f t="shared" si="0"/>
        <v>100</v>
      </c>
    </row>
    <row r="49" spans="1:9" ht="36.75" thickBot="1" x14ac:dyDescent="0.3">
      <c r="A49" s="25" t="s">
        <v>131</v>
      </c>
      <c r="B49" s="6">
        <v>227</v>
      </c>
      <c r="C49" s="33" t="s">
        <v>179</v>
      </c>
      <c r="D49" s="33" t="s">
        <v>181</v>
      </c>
      <c r="E49" s="6" t="s">
        <v>132</v>
      </c>
      <c r="F49" s="6"/>
      <c r="G49" s="38">
        <f>G50+G51</f>
        <v>113.4</v>
      </c>
      <c r="H49" s="38">
        <f>H50+H51</f>
        <v>113.4</v>
      </c>
      <c r="I49" s="31">
        <f t="shared" si="0"/>
        <v>100</v>
      </c>
    </row>
    <row r="50" spans="1:9" ht="24.75" thickBot="1" x14ac:dyDescent="0.3">
      <c r="A50" s="25" t="s">
        <v>133</v>
      </c>
      <c r="B50" s="6">
        <v>227</v>
      </c>
      <c r="C50" s="33" t="s">
        <v>179</v>
      </c>
      <c r="D50" s="33" t="s">
        <v>181</v>
      </c>
      <c r="E50" s="6" t="s">
        <v>132</v>
      </c>
      <c r="F50" s="6">
        <v>120</v>
      </c>
      <c r="G50" s="31">
        <v>85.2</v>
      </c>
      <c r="H50" s="31">
        <v>85.2</v>
      </c>
      <c r="I50" s="31">
        <f t="shared" si="0"/>
        <v>100</v>
      </c>
    </row>
    <row r="51" spans="1:9" ht="36.75" thickBot="1" x14ac:dyDescent="0.3">
      <c r="A51" s="25" t="s">
        <v>110</v>
      </c>
      <c r="B51" s="6">
        <v>227</v>
      </c>
      <c r="C51" s="33" t="s">
        <v>179</v>
      </c>
      <c r="D51" s="33" t="s">
        <v>181</v>
      </c>
      <c r="E51" s="6" t="s">
        <v>132</v>
      </c>
      <c r="F51" s="6">
        <v>240</v>
      </c>
      <c r="G51" s="31">
        <v>28.2</v>
      </c>
      <c r="H51" s="31">
        <v>28.2</v>
      </c>
      <c r="I51" s="31">
        <f t="shared" si="0"/>
        <v>100</v>
      </c>
    </row>
    <row r="52" spans="1:9" ht="24.75" thickBot="1" x14ac:dyDescent="0.3">
      <c r="A52" s="24" t="s">
        <v>80</v>
      </c>
      <c r="B52" s="3">
        <v>227</v>
      </c>
      <c r="C52" s="32" t="s">
        <v>181</v>
      </c>
      <c r="D52" s="32" t="s">
        <v>186</v>
      </c>
      <c r="E52" s="3" t="s">
        <v>53</v>
      </c>
      <c r="F52" s="3"/>
      <c r="G52" s="30">
        <f t="shared" ref="G52:H54" si="4">G53</f>
        <v>161.4</v>
      </c>
      <c r="H52" s="30">
        <f t="shared" si="4"/>
        <v>160.22999999999999</v>
      </c>
      <c r="I52" s="30">
        <f t="shared" si="0"/>
        <v>99.275092936802963</v>
      </c>
    </row>
    <row r="53" spans="1:9" ht="36.75" thickBot="1" x14ac:dyDescent="0.3">
      <c r="A53" s="25" t="s">
        <v>244</v>
      </c>
      <c r="B53" s="6">
        <v>227</v>
      </c>
      <c r="C53" s="33" t="s">
        <v>181</v>
      </c>
      <c r="D53" s="33">
        <v>10</v>
      </c>
      <c r="E53" s="6" t="s">
        <v>53</v>
      </c>
      <c r="F53" s="6"/>
      <c r="G53" s="31">
        <f t="shared" si="4"/>
        <v>161.4</v>
      </c>
      <c r="H53" s="31">
        <f t="shared" si="4"/>
        <v>160.22999999999999</v>
      </c>
      <c r="I53" s="31">
        <f>H53/G53*100</f>
        <v>99.275092936802963</v>
      </c>
    </row>
    <row r="54" spans="1:9" ht="36.75" thickBot="1" x14ac:dyDescent="0.3">
      <c r="A54" s="25" t="s">
        <v>134</v>
      </c>
      <c r="B54" s="6">
        <v>227</v>
      </c>
      <c r="C54" s="33" t="s">
        <v>181</v>
      </c>
      <c r="D54" s="33">
        <v>10</v>
      </c>
      <c r="E54" s="6" t="s">
        <v>135</v>
      </c>
      <c r="F54" s="6"/>
      <c r="G54" s="38">
        <f t="shared" si="4"/>
        <v>161.4</v>
      </c>
      <c r="H54" s="38">
        <f t="shared" si="4"/>
        <v>160.22999999999999</v>
      </c>
      <c r="I54" s="31">
        <f t="shared" si="0"/>
        <v>99.275092936802963</v>
      </c>
    </row>
    <row r="55" spans="1:9" ht="21.6" customHeight="1" thickBot="1" x14ac:dyDescent="0.3">
      <c r="A55" s="25" t="s">
        <v>136</v>
      </c>
      <c r="B55" s="6">
        <v>227</v>
      </c>
      <c r="C55" s="33" t="s">
        <v>181</v>
      </c>
      <c r="D55" s="33">
        <v>10</v>
      </c>
      <c r="E55" s="6" t="s">
        <v>137</v>
      </c>
      <c r="F55" s="6" t="s">
        <v>53</v>
      </c>
      <c r="G55" s="31">
        <f>G56+G57</f>
        <v>161.4</v>
      </c>
      <c r="H55" s="31">
        <f>H56+H57</f>
        <v>160.22999999999999</v>
      </c>
      <c r="I55" s="31">
        <f t="shared" si="0"/>
        <v>99.275092936802963</v>
      </c>
    </row>
    <row r="56" spans="1:9" ht="24.75" thickBot="1" x14ac:dyDescent="0.3">
      <c r="A56" s="42" t="s">
        <v>109</v>
      </c>
      <c r="B56" s="43">
        <v>227</v>
      </c>
      <c r="C56" s="44" t="s">
        <v>181</v>
      </c>
      <c r="D56" s="44" t="s">
        <v>205</v>
      </c>
      <c r="E56" s="43" t="s">
        <v>137</v>
      </c>
      <c r="F56" s="43">
        <v>120</v>
      </c>
      <c r="G56" s="45">
        <v>0</v>
      </c>
      <c r="H56" s="45">
        <v>0</v>
      </c>
      <c r="I56" s="45">
        <v>0</v>
      </c>
    </row>
    <row r="57" spans="1:9" ht="34.5" customHeight="1" x14ac:dyDescent="0.25">
      <c r="A57" s="101" t="s">
        <v>110</v>
      </c>
      <c r="B57" s="108">
        <v>227</v>
      </c>
      <c r="C57" s="113" t="s">
        <v>181</v>
      </c>
      <c r="D57" s="113" t="s">
        <v>205</v>
      </c>
      <c r="E57" s="108" t="s">
        <v>137</v>
      </c>
      <c r="F57" s="108">
        <v>240</v>
      </c>
      <c r="G57" s="109">
        <v>161.4</v>
      </c>
      <c r="H57" s="109">
        <v>160.22999999999999</v>
      </c>
      <c r="I57" s="109">
        <f>H57/G57*100</f>
        <v>99.275092936802963</v>
      </c>
    </row>
    <row r="58" spans="1:9" ht="6.75" customHeight="1" thickBot="1" x14ac:dyDescent="0.3">
      <c r="A58" s="102"/>
      <c r="B58" s="112"/>
      <c r="C58" s="114"/>
      <c r="D58" s="114"/>
      <c r="E58" s="99"/>
      <c r="F58" s="99"/>
      <c r="G58" s="110"/>
      <c r="H58" s="111"/>
      <c r="I58" s="111"/>
    </row>
    <row r="59" spans="1:9" ht="15.75" thickBot="1" x14ac:dyDescent="0.3">
      <c r="A59" s="24" t="s">
        <v>81</v>
      </c>
      <c r="B59" s="3">
        <v>227</v>
      </c>
      <c r="C59" s="32" t="s">
        <v>180</v>
      </c>
      <c r="D59" s="32" t="s">
        <v>186</v>
      </c>
      <c r="E59" s="3"/>
      <c r="F59" s="3"/>
      <c r="G59" s="30">
        <f>G60</f>
        <v>496</v>
      </c>
      <c r="H59" s="30">
        <f>H60</f>
        <v>491.6</v>
      </c>
      <c r="I59" s="30">
        <f>H59/G59*100</f>
        <v>99.112903225806463</v>
      </c>
    </row>
    <row r="60" spans="1:9" ht="15.75" thickBot="1" x14ac:dyDescent="0.3">
      <c r="A60" s="25" t="s">
        <v>139</v>
      </c>
      <c r="B60" s="6">
        <v>227</v>
      </c>
      <c r="C60" s="33" t="s">
        <v>180</v>
      </c>
      <c r="D60" s="33" t="s">
        <v>182</v>
      </c>
      <c r="E60" s="6"/>
      <c r="F60" s="6"/>
      <c r="G60" s="31">
        <f>G61</f>
        <v>496</v>
      </c>
      <c r="H60" s="31">
        <f>H61</f>
        <v>491.6</v>
      </c>
      <c r="I60" s="30">
        <f t="shared" ref="I60" si="5">H60/G60*100</f>
        <v>99.112903225806463</v>
      </c>
    </row>
    <row r="61" spans="1:9" ht="51.75" customHeight="1" x14ac:dyDescent="0.25">
      <c r="A61" s="101" t="s">
        <v>141</v>
      </c>
      <c r="B61" s="108">
        <v>227</v>
      </c>
      <c r="C61" s="113" t="s">
        <v>180</v>
      </c>
      <c r="D61" s="113" t="s">
        <v>182</v>
      </c>
      <c r="E61" s="108" t="s">
        <v>140</v>
      </c>
      <c r="F61" s="108"/>
      <c r="G61" s="103">
        <f>G63</f>
        <v>496</v>
      </c>
      <c r="H61" s="103">
        <f>H63</f>
        <v>491.6</v>
      </c>
      <c r="I61" s="109">
        <f>H61/G61*100</f>
        <v>99.112903225806463</v>
      </c>
    </row>
    <row r="62" spans="1:9" ht="15.75" thickBot="1" x14ac:dyDescent="0.3">
      <c r="A62" s="102"/>
      <c r="B62" s="112"/>
      <c r="C62" s="99"/>
      <c r="D62" s="99"/>
      <c r="E62" s="99"/>
      <c r="F62" s="112"/>
      <c r="G62" s="104"/>
      <c r="H62" s="104"/>
      <c r="I62" s="111"/>
    </row>
    <row r="63" spans="1:9" ht="36.75" thickBot="1" x14ac:dyDescent="0.3">
      <c r="A63" s="25" t="s">
        <v>249</v>
      </c>
      <c r="B63" s="6">
        <v>227</v>
      </c>
      <c r="C63" s="33" t="s">
        <v>180</v>
      </c>
      <c r="D63" s="33" t="s">
        <v>182</v>
      </c>
      <c r="E63" s="6" t="s">
        <v>142</v>
      </c>
      <c r="F63" s="6"/>
      <c r="G63" s="38">
        <f>G64</f>
        <v>496</v>
      </c>
      <c r="H63" s="38">
        <f>H64</f>
        <v>491.6</v>
      </c>
      <c r="I63" s="31">
        <f>H63/G63*100</f>
        <v>99.112903225806463</v>
      </c>
    </row>
    <row r="64" spans="1:9" ht="36.75" thickBot="1" x14ac:dyDescent="0.3">
      <c r="A64" s="25" t="s">
        <v>110</v>
      </c>
      <c r="B64" s="6">
        <v>227</v>
      </c>
      <c r="C64" s="33" t="s">
        <v>180</v>
      </c>
      <c r="D64" s="33" t="s">
        <v>182</v>
      </c>
      <c r="E64" s="6" t="s">
        <v>142</v>
      </c>
      <c r="F64" s="6">
        <v>240</v>
      </c>
      <c r="G64" s="38">
        <v>496</v>
      </c>
      <c r="H64" s="38">
        <v>491.6</v>
      </c>
      <c r="I64" s="31">
        <f t="shared" ref="I64:I74" si="6">H64/G64*100</f>
        <v>99.112903225806463</v>
      </c>
    </row>
    <row r="65" spans="1:9" ht="15.75" thickBot="1" x14ac:dyDescent="0.3">
      <c r="A65" s="24" t="s">
        <v>83</v>
      </c>
      <c r="B65" s="3">
        <v>227</v>
      </c>
      <c r="C65" s="32" t="s">
        <v>183</v>
      </c>
      <c r="D65" s="32" t="s">
        <v>186</v>
      </c>
      <c r="E65" s="3"/>
      <c r="F65" s="3"/>
      <c r="G65" s="30">
        <f>G66</f>
        <v>670.4</v>
      </c>
      <c r="H65" s="30">
        <f>H66</f>
        <v>653.15000000000009</v>
      </c>
      <c r="I65" s="31">
        <f t="shared" si="6"/>
        <v>97.426909307875903</v>
      </c>
    </row>
    <row r="66" spans="1:9" ht="15.75" thickBot="1" x14ac:dyDescent="0.3">
      <c r="A66" s="25" t="s">
        <v>84</v>
      </c>
      <c r="B66" s="6">
        <v>227</v>
      </c>
      <c r="C66" s="33" t="s">
        <v>183</v>
      </c>
      <c r="D66" s="33" t="s">
        <v>181</v>
      </c>
      <c r="E66" s="6"/>
      <c r="F66" s="6"/>
      <c r="G66" s="31">
        <f>G67</f>
        <v>670.4</v>
      </c>
      <c r="H66" s="31">
        <f>H67</f>
        <v>653.15000000000009</v>
      </c>
      <c r="I66" s="31">
        <f t="shared" si="6"/>
        <v>97.426909307875903</v>
      </c>
    </row>
    <row r="67" spans="1:9" ht="24.75" thickBot="1" x14ac:dyDescent="0.3">
      <c r="A67" s="25" t="s">
        <v>143</v>
      </c>
      <c r="B67" s="6">
        <v>227</v>
      </c>
      <c r="C67" s="33" t="s">
        <v>183</v>
      </c>
      <c r="D67" s="33" t="s">
        <v>181</v>
      </c>
      <c r="E67" s="6" t="s">
        <v>144</v>
      </c>
      <c r="F67" s="6"/>
      <c r="G67" s="31">
        <f>G68+G70+G72+G74+G77</f>
        <v>670.4</v>
      </c>
      <c r="H67" s="31">
        <f>H68+H70+H72+H74+H77</f>
        <v>653.15000000000009</v>
      </c>
      <c r="I67" s="31">
        <f t="shared" si="6"/>
        <v>97.426909307875903</v>
      </c>
    </row>
    <row r="68" spans="1:9" ht="15.75" thickBot="1" x14ac:dyDescent="0.3">
      <c r="A68" s="25" t="s">
        <v>145</v>
      </c>
      <c r="B68" s="6">
        <v>227</v>
      </c>
      <c r="C68" s="33" t="s">
        <v>183</v>
      </c>
      <c r="D68" s="33" t="s">
        <v>181</v>
      </c>
      <c r="E68" s="6" t="s">
        <v>146</v>
      </c>
      <c r="F68" s="6"/>
      <c r="G68" s="31">
        <f>G69</f>
        <v>121</v>
      </c>
      <c r="H68" s="31">
        <f>H69</f>
        <v>106.68</v>
      </c>
      <c r="I68" s="31">
        <f t="shared" si="6"/>
        <v>88.165289256198349</v>
      </c>
    </row>
    <row r="69" spans="1:9" ht="36.75" thickBot="1" x14ac:dyDescent="0.3">
      <c r="A69" s="25" t="s">
        <v>147</v>
      </c>
      <c r="B69" s="6">
        <v>227</v>
      </c>
      <c r="C69" s="33" t="s">
        <v>183</v>
      </c>
      <c r="D69" s="33" t="s">
        <v>181</v>
      </c>
      <c r="E69" s="6" t="s">
        <v>146</v>
      </c>
      <c r="F69" s="6">
        <v>240</v>
      </c>
      <c r="G69" s="31">
        <v>121</v>
      </c>
      <c r="H69" s="31">
        <v>106.68</v>
      </c>
      <c r="I69" s="31">
        <f t="shared" si="6"/>
        <v>88.165289256198349</v>
      </c>
    </row>
    <row r="70" spans="1:9" ht="15.75" thickBot="1" x14ac:dyDescent="0.3">
      <c r="A70" s="25" t="s">
        <v>148</v>
      </c>
      <c r="B70" s="6">
        <v>227</v>
      </c>
      <c r="C70" s="33" t="s">
        <v>183</v>
      </c>
      <c r="D70" s="33" t="s">
        <v>181</v>
      </c>
      <c r="E70" s="6" t="s">
        <v>149</v>
      </c>
      <c r="F70" s="6"/>
      <c r="G70" s="31">
        <f>G71</f>
        <v>4.9000000000000004</v>
      </c>
      <c r="H70" s="31">
        <f>H71</f>
        <v>4.8899999999999997</v>
      </c>
      <c r="I70" s="31">
        <f t="shared" si="6"/>
        <v>99.795918367346928</v>
      </c>
    </row>
    <row r="71" spans="1:9" ht="24.75" thickBot="1" x14ac:dyDescent="0.3">
      <c r="A71" s="25" t="s">
        <v>150</v>
      </c>
      <c r="B71" s="6">
        <v>227</v>
      </c>
      <c r="C71" s="33" t="s">
        <v>183</v>
      </c>
      <c r="D71" s="33" t="s">
        <v>181</v>
      </c>
      <c r="E71" s="6" t="s">
        <v>149</v>
      </c>
      <c r="F71" s="6">
        <v>240</v>
      </c>
      <c r="G71" s="31">
        <v>4.9000000000000004</v>
      </c>
      <c r="H71" s="31">
        <v>4.8899999999999997</v>
      </c>
      <c r="I71" s="31">
        <f>H71/G71*100</f>
        <v>99.795918367346928</v>
      </c>
    </row>
    <row r="72" spans="1:9" ht="24.75" thickBot="1" x14ac:dyDescent="0.3">
      <c r="A72" s="25" t="s">
        <v>151</v>
      </c>
      <c r="B72" s="6">
        <v>227</v>
      </c>
      <c r="C72" s="33" t="s">
        <v>183</v>
      </c>
      <c r="D72" s="33" t="s">
        <v>181</v>
      </c>
      <c r="E72" s="6" t="s">
        <v>152</v>
      </c>
      <c r="F72" s="6"/>
      <c r="G72" s="31">
        <f>G73</f>
        <v>105.3</v>
      </c>
      <c r="H72" s="31">
        <f>H73</f>
        <v>105.28</v>
      </c>
      <c r="I72" s="31">
        <f t="shared" si="6"/>
        <v>99.981006647673325</v>
      </c>
    </row>
    <row r="73" spans="1:9" ht="36.75" thickBot="1" x14ac:dyDescent="0.3">
      <c r="A73" s="25" t="s">
        <v>153</v>
      </c>
      <c r="B73" s="6">
        <v>227</v>
      </c>
      <c r="C73" s="33" t="s">
        <v>183</v>
      </c>
      <c r="D73" s="33" t="s">
        <v>181</v>
      </c>
      <c r="E73" s="6" t="s">
        <v>152</v>
      </c>
      <c r="F73" s="6">
        <v>240</v>
      </c>
      <c r="G73" s="38">
        <v>105.3</v>
      </c>
      <c r="H73" s="38">
        <v>105.28</v>
      </c>
      <c r="I73" s="31">
        <f t="shared" si="6"/>
        <v>99.981006647673325</v>
      </c>
    </row>
    <row r="74" spans="1:9" ht="15.75" thickBot="1" x14ac:dyDescent="0.3">
      <c r="A74" s="25" t="s">
        <v>154</v>
      </c>
      <c r="B74" s="6">
        <v>227</v>
      </c>
      <c r="C74" s="33" t="s">
        <v>183</v>
      </c>
      <c r="D74" s="33" t="s">
        <v>181</v>
      </c>
      <c r="E74" s="6" t="s">
        <v>155</v>
      </c>
      <c r="F74" s="6"/>
      <c r="G74" s="31">
        <f>G75</f>
        <v>439.2</v>
      </c>
      <c r="H74" s="31">
        <f>H75</f>
        <v>436.3</v>
      </c>
      <c r="I74" s="31">
        <f t="shared" si="6"/>
        <v>99.339708561020046</v>
      </c>
    </row>
    <row r="75" spans="1:9" ht="21.75" customHeight="1" x14ac:dyDescent="0.25">
      <c r="A75" s="101" t="s">
        <v>121</v>
      </c>
      <c r="B75" s="108">
        <v>227</v>
      </c>
      <c r="C75" s="113" t="s">
        <v>183</v>
      </c>
      <c r="D75" s="113" t="s">
        <v>181</v>
      </c>
      <c r="E75" s="108" t="s">
        <v>155</v>
      </c>
      <c r="F75" s="108">
        <v>240</v>
      </c>
      <c r="G75" s="103">
        <v>439.2</v>
      </c>
      <c r="H75" s="103">
        <v>436.3</v>
      </c>
      <c r="I75" s="109">
        <f>H75/G75*100</f>
        <v>99.339708561020046</v>
      </c>
    </row>
    <row r="76" spans="1:9" ht="15.75" customHeight="1" thickBot="1" x14ac:dyDescent="0.3">
      <c r="A76" s="102"/>
      <c r="B76" s="112"/>
      <c r="C76" s="114"/>
      <c r="D76" s="114"/>
      <c r="E76" s="112"/>
      <c r="F76" s="112"/>
      <c r="G76" s="104"/>
      <c r="H76" s="104"/>
      <c r="I76" s="111"/>
    </row>
    <row r="77" spans="1:9" ht="15.75" hidden="1" thickBot="1" x14ac:dyDescent="0.3">
      <c r="A77" s="25" t="s">
        <v>156</v>
      </c>
      <c r="B77" s="6">
        <v>227</v>
      </c>
      <c r="C77" s="33" t="s">
        <v>183</v>
      </c>
      <c r="D77" s="33" t="s">
        <v>181</v>
      </c>
      <c r="E77" s="6" t="s">
        <v>157</v>
      </c>
      <c r="F77" s="6"/>
      <c r="G77" s="38">
        <f>G78</f>
        <v>0</v>
      </c>
      <c r="H77" s="38">
        <f>H78</f>
        <v>0</v>
      </c>
      <c r="I77" s="38" t="e">
        <f t="shared" ref="I77:I102" si="7">H77/G77*100</f>
        <v>#DIV/0!</v>
      </c>
    </row>
    <row r="78" spans="1:9" ht="36.75" hidden="1" thickBot="1" x14ac:dyDescent="0.3">
      <c r="A78" s="25" t="s">
        <v>158</v>
      </c>
      <c r="B78" s="6">
        <v>227</v>
      </c>
      <c r="C78" s="33" t="s">
        <v>183</v>
      </c>
      <c r="D78" s="33" t="s">
        <v>181</v>
      </c>
      <c r="E78" s="6" t="s">
        <v>157</v>
      </c>
      <c r="F78" s="6">
        <v>240</v>
      </c>
      <c r="G78" s="31">
        <v>0</v>
      </c>
      <c r="H78" s="31">
        <v>0</v>
      </c>
      <c r="I78" s="38" t="e">
        <f t="shared" si="7"/>
        <v>#DIV/0!</v>
      </c>
    </row>
    <row r="79" spans="1:9" ht="0.75" hidden="1" customHeight="1" thickBot="1" x14ac:dyDescent="0.3">
      <c r="A79" s="41" t="s">
        <v>198</v>
      </c>
      <c r="B79" s="3">
        <v>227</v>
      </c>
      <c r="C79" s="32" t="s">
        <v>199</v>
      </c>
      <c r="D79" s="32" t="s">
        <v>186</v>
      </c>
      <c r="E79" s="3"/>
      <c r="F79" s="3"/>
      <c r="G79" s="39">
        <f t="shared" ref="G79:H82" si="8">G80</f>
        <v>0</v>
      </c>
      <c r="H79" s="39">
        <f t="shared" si="8"/>
        <v>0</v>
      </c>
      <c r="I79" s="39" t="e">
        <f t="shared" si="7"/>
        <v>#DIV/0!</v>
      </c>
    </row>
    <row r="80" spans="1:9" ht="24.75" hidden="1" thickBot="1" x14ac:dyDescent="0.3">
      <c r="A80" s="40" t="s">
        <v>207</v>
      </c>
      <c r="B80" s="6">
        <v>227</v>
      </c>
      <c r="C80" s="33" t="s">
        <v>199</v>
      </c>
      <c r="D80" s="33" t="s">
        <v>183</v>
      </c>
      <c r="E80" s="6"/>
      <c r="F80" s="6"/>
      <c r="G80" s="38">
        <f t="shared" si="8"/>
        <v>0</v>
      </c>
      <c r="H80" s="38">
        <f t="shared" si="8"/>
        <v>0</v>
      </c>
      <c r="I80" s="38" t="e">
        <f t="shared" si="7"/>
        <v>#DIV/0!</v>
      </c>
    </row>
    <row r="81" spans="1:9" ht="24.75" hidden="1" thickBot="1" x14ac:dyDescent="0.3">
      <c r="A81" s="40" t="s">
        <v>250</v>
      </c>
      <c r="B81" s="6">
        <v>227</v>
      </c>
      <c r="C81" s="33" t="s">
        <v>199</v>
      </c>
      <c r="D81" s="33" t="s">
        <v>183</v>
      </c>
      <c r="E81" s="6" t="s">
        <v>113</v>
      </c>
      <c r="F81" s="6"/>
      <c r="G81" s="38">
        <f t="shared" si="8"/>
        <v>0</v>
      </c>
      <c r="H81" s="38">
        <f t="shared" si="8"/>
        <v>0</v>
      </c>
      <c r="I81" s="38" t="e">
        <f t="shared" si="7"/>
        <v>#DIV/0!</v>
      </c>
    </row>
    <row r="82" spans="1:9" ht="15.75" hidden="1" thickBot="1" x14ac:dyDescent="0.3">
      <c r="A82" s="40" t="s">
        <v>208</v>
      </c>
      <c r="B82" s="6">
        <v>227</v>
      </c>
      <c r="C82" s="33" t="s">
        <v>199</v>
      </c>
      <c r="D82" s="33" t="s">
        <v>183</v>
      </c>
      <c r="E82" s="6" t="s">
        <v>206</v>
      </c>
      <c r="F82" s="6"/>
      <c r="G82" s="38">
        <f t="shared" si="8"/>
        <v>0</v>
      </c>
      <c r="H82" s="38">
        <f t="shared" si="8"/>
        <v>0</v>
      </c>
      <c r="I82" s="38" t="e">
        <f t="shared" si="7"/>
        <v>#DIV/0!</v>
      </c>
    </row>
    <row r="83" spans="1:9" ht="36.75" hidden="1" thickBot="1" x14ac:dyDescent="0.3">
      <c r="A83" s="25" t="s">
        <v>158</v>
      </c>
      <c r="B83" s="6">
        <v>227</v>
      </c>
      <c r="C83" s="33" t="s">
        <v>199</v>
      </c>
      <c r="D83" s="33" t="s">
        <v>183</v>
      </c>
      <c r="E83" s="6" t="s">
        <v>206</v>
      </c>
      <c r="F83" s="6">
        <v>240</v>
      </c>
      <c r="G83" s="31">
        <v>0</v>
      </c>
      <c r="H83" s="31">
        <v>0</v>
      </c>
      <c r="I83" s="38" t="e">
        <f t="shared" si="7"/>
        <v>#DIV/0!</v>
      </c>
    </row>
    <row r="84" spans="1:9" ht="15.75" thickBot="1" x14ac:dyDescent="0.3">
      <c r="A84" s="24" t="s">
        <v>85</v>
      </c>
      <c r="B84" s="3">
        <v>227</v>
      </c>
      <c r="C84" s="32" t="s">
        <v>184</v>
      </c>
      <c r="D84" s="32" t="s">
        <v>186</v>
      </c>
      <c r="E84" s="3"/>
      <c r="F84" s="3"/>
      <c r="G84" s="30">
        <f t="shared" ref="G84:H87" si="9">G85</f>
        <v>3</v>
      </c>
      <c r="H84" s="30">
        <f t="shared" si="9"/>
        <v>2.99</v>
      </c>
      <c r="I84" s="38">
        <f t="shared" si="7"/>
        <v>99.666666666666671</v>
      </c>
    </row>
    <row r="85" spans="1:9" ht="15.75" thickBot="1" x14ac:dyDescent="0.3">
      <c r="A85" s="25" t="s">
        <v>86</v>
      </c>
      <c r="B85" s="3">
        <v>227</v>
      </c>
      <c r="C85" s="32" t="s">
        <v>184</v>
      </c>
      <c r="D85" s="32" t="s">
        <v>184</v>
      </c>
      <c r="E85" s="6"/>
      <c r="F85" s="6"/>
      <c r="G85" s="31">
        <f t="shared" si="9"/>
        <v>3</v>
      </c>
      <c r="H85" s="31">
        <f t="shared" si="9"/>
        <v>2.99</v>
      </c>
      <c r="I85" s="38">
        <f t="shared" si="7"/>
        <v>99.666666666666671</v>
      </c>
    </row>
    <row r="86" spans="1:9" ht="24.75" thickBot="1" x14ac:dyDescent="0.3">
      <c r="A86" s="25" t="s">
        <v>159</v>
      </c>
      <c r="B86" s="6">
        <v>227</v>
      </c>
      <c r="C86" s="33" t="s">
        <v>184</v>
      </c>
      <c r="D86" s="33" t="s">
        <v>184</v>
      </c>
      <c r="E86" s="6" t="s">
        <v>160</v>
      </c>
      <c r="F86" s="6"/>
      <c r="G86" s="31">
        <f t="shared" si="9"/>
        <v>3</v>
      </c>
      <c r="H86" s="31">
        <f t="shared" si="9"/>
        <v>2.99</v>
      </c>
      <c r="I86" s="38">
        <f t="shared" si="7"/>
        <v>99.666666666666671</v>
      </c>
    </row>
    <row r="87" spans="1:9" ht="15.75" thickBot="1" x14ac:dyDescent="0.3">
      <c r="A87" s="25" t="s">
        <v>161</v>
      </c>
      <c r="B87" s="6">
        <v>227</v>
      </c>
      <c r="C87" s="33" t="s">
        <v>184</v>
      </c>
      <c r="D87" s="33" t="s">
        <v>184</v>
      </c>
      <c r="E87" s="6" t="s">
        <v>162</v>
      </c>
      <c r="F87" s="6"/>
      <c r="G87" s="31">
        <f t="shared" si="9"/>
        <v>3</v>
      </c>
      <c r="H87" s="31">
        <f t="shared" si="9"/>
        <v>2.99</v>
      </c>
      <c r="I87" s="38">
        <f t="shared" si="7"/>
        <v>99.666666666666671</v>
      </c>
    </row>
    <row r="88" spans="1:9" ht="36.75" thickBot="1" x14ac:dyDescent="0.3">
      <c r="A88" s="25" t="s">
        <v>153</v>
      </c>
      <c r="B88" s="6">
        <v>227</v>
      </c>
      <c r="C88" s="33" t="s">
        <v>184</v>
      </c>
      <c r="D88" s="33" t="s">
        <v>184</v>
      </c>
      <c r="E88" s="6" t="s">
        <v>162</v>
      </c>
      <c r="F88" s="6">
        <v>240</v>
      </c>
      <c r="G88" s="31">
        <v>3</v>
      </c>
      <c r="H88" s="31">
        <v>2.99</v>
      </c>
      <c r="I88" s="38">
        <f t="shared" si="7"/>
        <v>99.666666666666671</v>
      </c>
    </row>
    <row r="89" spans="1:9" ht="15.75" thickBot="1" x14ac:dyDescent="0.3">
      <c r="A89" s="24" t="s">
        <v>163</v>
      </c>
      <c r="B89" s="3">
        <v>227</v>
      </c>
      <c r="C89" s="32" t="s">
        <v>185</v>
      </c>
      <c r="D89" s="32" t="s">
        <v>186</v>
      </c>
      <c r="E89" s="3"/>
      <c r="F89" s="3"/>
      <c r="G89" s="30">
        <f>G90</f>
        <v>6.8</v>
      </c>
      <c r="H89" s="30">
        <f>H90</f>
        <v>6.8</v>
      </c>
      <c r="I89" s="38">
        <f t="shared" si="7"/>
        <v>100</v>
      </c>
    </row>
    <row r="90" spans="1:9" ht="15.75" thickBot="1" x14ac:dyDescent="0.3">
      <c r="A90" s="25" t="s">
        <v>88</v>
      </c>
      <c r="B90" s="3">
        <v>227</v>
      </c>
      <c r="C90" s="32" t="s">
        <v>185</v>
      </c>
      <c r="D90" s="32" t="s">
        <v>178</v>
      </c>
      <c r="E90" s="3"/>
      <c r="F90" s="3"/>
      <c r="G90" s="38">
        <f>G91</f>
        <v>6.8</v>
      </c>
      <c r="H90" s="38">
        <f>H91</f>
        <v>6.8</v>
      </c>
      <c r="I90" s="38">
        <f t="shared" si="7"/>
        <v>100</v>
      </c>
    </row>
    <row r="91" spans="1:9" ht="15.75" thickBot="1" x14ac:dyDescent="0.3">
      <c r="A91" s="25" t="s">
        <v>164</v>
      </c>
      <c r="B91" s="6">
        <v>227</v>
      </c>
      <c r="C91" s="33" t="s">
        <v>185</v>
      </c>
      <c r="D91" s="33" t="s">
        <v>178</v>
      </c>
      <c r="E91" s="6" t="s">
        <v>165</v>
      </c>
      <c r="F91" s="6"/>
      <c r="G91" s="38">
        <f>G92+G94</f>
        <v>6.8</v>
      </c>
      <c r="H91" s="38">
        <f>H92+H94</f>
        <v>6.8</v>
      </c>
      <c r="I91" s="38">
        <f t="shared" si="7"/>
        <v>100</v>
      </c>
    </row>
    <row r="92" spans="1:9" ht="15.75" thickBot="1" x14ac:dyDescent="0.3">
      <c r="A92" s="25" t="s">
        <v>166</v>
      </c>
      <c r="B92" s="6">
        <v>227</v>
      </c>
      <c r="C92" s="33" t="s">
        <v>185</v>
      </c>
      <c r="D92" s="33" t="s">
        <v>178</v>
      </c>
      <c r="E92" s="6" t="s">
        <v>167</v>
      </c>
      <c r="F92" s="6"/>
      <c r="G92" s="31">
        <f>G93</f>
        <v>6.8</v>
      </c>
      <c r="H92" s="31">
        <f>H93</f>
        <v>6.8</v>
      </c>
      <c r="I92" s="38">
        <f t="shared" si="7"/>
        <v>100</v>
      </c>
    </row>
    <row r="93" spans="1:9" ht="36.75" thickBot="1" x14ac:dyDescent="0.3">
      <c r="A93" s="25" t="s">
        <v>158</v>
      </c>
      <c r="B93" s="6">
        <v>227</v>
      </c>
      <c r="C93" s="33" t="s">
        <v>185</v>
      </c>
      <c r="D93" s="33" t="s">
        <v>178</v>
      </c>
      <c r="E93" s="6" t="s">
        <v>167</v>
      </c>
      <c r="F93" s="6">
        <v>240</v>
      </c>
      <c r="G93" s="31">
        <v>6.8</v>
      </c>
      <c r="H93" s="31">
        <v>6.8</v>
      </c>
      <c r="I93" s="38">
        <f>H93/G93*100</f>
        <v>100</v>
      </c>
    </row>
    <row r="94" spans="1:9" ht="0.75" customHeight="1" thickBot="1" x14ac:dyDescent="0.3">
      <c r="A94" s="25" t="s">
        <v>138</v>
      </c>
      <c r="B94" s="6">
        <v>227</v>
      </c>
      <c r="C94" s="33" t="s">
        <v>185</v>
      </c>
      <c r="D94" s="33" t="s">
        <v>178</v>
      </c>
      <c r="E94" s="6" t="s">
        <v>168</v>
      </c>
      <c r="F94" s="6"/>
      <c r="G94" s="31">
        <f>G95</f>
        <v>0</v>
      </c>
      <c r="H94" s="31">
        <f>H95</f>
        <v>0</v>
      </c>
      <c r="I94" s="38" t="e">
        <f t="shared" si="7"/>
        <v>#DIV/0!</v>
      </c>
    </row>
    <row r="95" spans="1:9" ht="36.75" hidden="1" thickBot="1" x14ac:dyDescent="0.3">
      <c r="A95" s="25" t="s">
        <v>158</v>
      </c>
      <c r="B95" s="6">
        <v>227</v>
      </c>
      <c r="C95" s="33" t="s">
        <v>185</v>
      </c>
      <c r="D95" s="33" t="s">
        <v>178</v>
      </c>
      <c r="E95" s="6" t="s">
        <v>168</v>
      </c>
      <c r="F95" s="6">
        <v>240</v>
      </c>
      <c r="G95" s="31">
        <v>0</v>
      </c>
      <c r="H95" s="31">
        <v>0</v>
      </c>
      <c r="I95" s="38" t="e">
        <f t="shared" si="7"/>
        <v>#DIV/0!</v>
      </c>
    </row>
    <row r="96" spans="1:9" ht="15.75" thickBot="1" x14ac:dyDescent="0.3">
      <c r="A96" s="24" t="s">
        <v>89</v>
      </c>
      <c r="B96" s="3">
        <v>227</v>
      </c>
      <c r="C96" s="32">
        <v>10</v>
      </c>
      <c r="D96" s="32" t="s">
        <v>186</v>
      </c>
      <c r="E96" s="3"/>
      <c r="F96" s="3"/>
      <c r="G96" s="30">
        <f>G97+G101</f>
        <v>143.5</v>
      </c>
      <c r="H96" s="30">
        <f>H97+H101</f>
        <v>137.845</v>
      </c>
      <c r="I96" s="38">
        <f t="shared" si="7"/>
        <v>96.059233449477361</v>
      </c>
    </row>
    <row r="97" spans="1:9" ht="15.75" thickBot="1" x14ac:dyDescent="0.3">
      <c r="A97" s="73" t="s">
        <v>262</v>
      </c>
      <c r="B97" s="3">
        <v>227</v>
      </c>
      <c r="C97" s="32" t="s">
        <v>205</v>
      </c>
      <c r="D97" s="32" t="s">
        <v>178</v>
      </c>
      <c r="E97" s="3"/>
      <c r="F97" s="3"/>
      <c r="G97" s="30">
        <f>SUM(G99)</f>
        <v>134.5</v>
      </c>
      <c r="H97" s="30">
        <f>SUM(H99)</f>
        <v>134.46</v>
      </c>
      <c r="I97" s="38">
        <f t="shared" si="7"/>
        <v>99.970260223048342</v>
      </c>
    </row>
    <row r="98" spans="1:9" ht="30.75" thickBot="1" x14ac:dyDescent="0.3">
      <c r="A98" s="75" t="s">
        <v>263</v>
      </c>
      <c r="B98" s="6">
        <v>227</v>
      </c>
      <c r="C98" s="33" t="s">
        <v>205</v>
      </c>
      <c r="D98" s="33" t="s">
        <v>178</v>
      </c>
      <c r="E98" s="6" t="s">
        <v>169</v>
      </c>
      <c r="F98" s="6"/>
      <c r="G98" s="31">
        <f>SUM(G99)</f>
        <v>134.5</v>
      </c>
      <c r="H98" s="31">
        <f>SUM(H99)</f>
        <v>134.46</v>
      </c>
      <c r="I98" s="38">
        <f t="shared" si="7"/>
        <v>99.970260223048342</v>
      </c>
    </row>
    <row r="99" spans="1:9" ht="45.75" thickBot="1" x14ac:dyDescent="0.3">
      <c r="A99" s="75" t="s">
        <v>264</v>
      </c>
      <c r="B99" s="6">
        <v>227</v>
      </c>
      <c r="C99" s="33" t="s">
        <v>205</v>
      </c>
      <c r="D99" s="33" t="s">
        <v>178</v>
      </c>
      <c r="E99" s="6" t="s">
        <v>266</v>
      </c>
      <c r="F99" s="6"/>
      <c r="G99" s="31">
        <f>SUM(G100)</f>
        <v>134.5</v>
      </c>
      <c r="H99" s="31">
        <f>SUM(H100)</f>
        <v>134.46</v>
      </c>
      <c r="I99" s="38">
        <f t="shared" si="7"/>
        <v>99.970260223048342</v>
      </c>
    </row>
    <row r="100" spans="1:9" ht="30.75" thickBot="1" x14ac:dyDescent="0.3">
      <c r="A100" s="75" t="s">
        <v>265</v>
      </c>
      <c r="B100" s="6">
        <v>227</v>
      </c>
      <c r="C100" s="33" t="s">
        <v>205</v>
      </c>
      <c r="D100" s="33" t="s">
        <v>178</v>
      </c>
      <c r="E100" s="6" t="s">
        <v>266</v>
      </c>
      <c r="F100" s="6">
        <v>310</v>
      </c>
      <c r="G100" s="31">
        <v>134.5</v>
      </c>
      <c r="H100" s="31">
        <v>134.46</v>
      </c>
      <c r="I100" s="38">
        <f t="shared" si="7"/>
        <v>99.970260223048342</v>
      </c>
    </row>
    <row r="101" spans="1:9" ht="15.75" thickBot="1" x14ac:dyDescent="0.3">
      <c r="A101" s="25" t="s">
        <v>241</v>
      </c>
      <c r="B101" s="3">
        <v>227</v>
      </c>
      <c r="C101" s="32">
        <v>10</v>
      </c>
      <c r="D101" s="32" t="s">
        <v>181</v>
      </c>
      <c r="E101" s="3"/>
      <c r="F101" s="3"/>
      <c r="G101" s="38">
        <f>G102+G106</f>
        <v>9</v>
      </c>
      <c r="H101" s="38">
        <f>H102+H106</f>
        <v>3.3849999999999998</v>
      </c>
      <c r="I101" s="38">
        <f t="shared" si="7"/>
        <v>37.611111111111107</v>
      </c>
    </row>
    <row r="102" spans="1:9" ht="45" customHeight="1" thickBot="1" x14ac:dyDescent="0.3">
      <c r="A102" s="71" t="s">
        <v>251</v>
      </c>
      <c r="B102" s="6">
        <v>227</v>
      </c>
      <c r="C102" s="33">
        <v>10</v>
      </c>
      <c r="D102" s="33" t="s">
        <v>181</v>
      </c>
      <c r="E102" s="6" t="s">
        <v>169</v>
      </c>
      <c r="F102" s="6"/>
      <c r="G102" s="38">
        <f>G103</f>
        <v>4</v>
      </c>
      <c r="H102" s="38">
        <f>H103</f>
        <v>3.3849999999999998</v>
      </c>
      <c r="I102" s="38">
        <f t="shared" si="7"/>
        <v>84.625</v>
      </c>
    </row>
    <row r="103" spans="1:9" ht="24.75" customHeight="1" x14ac:dyDescent="0.25">
      <c r="A103" s="101" t="s">
        <v>170</v>
      </c>
      <c r="B103" s="108">
        <v>227</v>
      </c>
      <c r="C103" s="113">
        <v>10</v>
      </c>
      <c r="D103" s="113" t="s">
        <v>181</v>
      </c>
      <c r="E103" s="108" t="s">
        <v>209</v>
      </c>
      <c r="F103" s="108"/>
      <c r="G103" s="103">
        <f>G105</f>
        <v>4</v>
      </c>
      <c r="H103" s="103">
        <f>H105</f>
        <v>3.3849999999999998</v>
      </c>
      <c r="I103" s="109">
        <f>H103/G103*100</f>
        <v>84.625</v>
      </c>
    </row>
    <row r="104" spans="1:9" ht="20.25" customHeight="1" thickBot="1" x14ac:dyDescent="0.3">
      <c r="A104" s="102"/>
      <c r="B104" s="112"/>
      <c r="C104" s="114"/>
      <c r="D104" s="114"/>
      <c r="E104" s="112"/>
      <c r="F104" s="112"/>
      <c r="G104" s="104"/>
      <c r="H104" s="104"/>
      <c r="I104" s="111"/>
    </row>
    <row r="105" spans="1:9" ht="24.75" thickBot="1" x14ac:dyDescent="0.3">
      <c r="A105" s="25" t="s">
        <v>171</v>
      </c>
      <c r="B105" s="6">
        <v>227</v>
      </c>
      <c r="C105" s="33">
        <v>10</v>
      </c>
      <c r="D105" s="33" t="s">
        <v>181</v>
      </c>
      <c r="E105" s="6" t="s">
        <v>209</v>
      </c>
      <c r="F105" s="6">
        <v>320</v>
      </c>
      <c r="G105" s="38">
        <v>4</v>
      </c>
      <c r="H105" s="38">
        <v>3.3849999999999998</v>
      </c>
      <c r="I105" s="31">
        <f>H105/G105*100</f>
        <v>84.625</v>
      </c>
    </row>
    <row r="106" spans="1:9" ht="15.75" thickBot="1" x14ac:dyDescent="0.3">
      <c r="A106" s="42" t="s">
        <v>242</v>
      </c>
      <c r="B106" s="6">
        <v>227</v>
      </c>
      <c r="C106" s="33" t="s">
        <v>205</v>
      </c>
      <c r="D106" s="33" t="s">
        <v>181</v>
      </c>
      <c r="E106" s="6" t="s">
        <v>210</v>
      </c>
      <c r="F106" s="6"/>
      <c r="G106" s="38">
        <f>G107</f>
        <v>5</v>
      </c>
      <c r="H106" s="38">
        <f>H107</f>
        <v>0</v>
      </c>
      <c r="I106" s="31">
        <f t="shared" ref="I106:I112" si="10">H106/G106*100</f>
        <v>0</v>
      </c>
    </row>
    <row r="107" spans="1:9" ht="15.75" thickBot="1" x14ac:dyDescent="0.3">
      <c r="A107" s="72" t="s">
        <v>252</v>
      </c>
      <c r="B107" s="6">
        <v>227</v>
      </c>
      <c r="C107" s="33" t="s">
        <v>205</v>
      </c>
      <c r="D107" s="33" t="s">
        <v>181</v>
      </c>
      <c r="E107" s="6" t="s">
        <v>211</v>
      </c>
      <c r="F107" s="6"/>
      <c r="G107" s="38">
        <f>G108</f>
        <v>5</v>
      </c>
      <c r="H107" s="38">
        <f>H108</f>
        <v>0</v>
      </c>
      <c r="I107" s="31">
        <f t="shared" si="10"/>
        <v>0</v>
      </c>
    </row>
    <row r="108" spans="1:9" ht="36" customHeight="1" thickBot="1" x14ac:dyDescent="0.3">
      <c r="A108" s="40" t="s">
        <v>158</v>
      </c>
      <c r="B108" s="6">
        <v>227</v>
      </c>
      <c r="C108" s="33" t="s">
        <v>205</v>
      </c>
      <c r="D108" s="33" t="s">
        <v>181</v>
      </c>
      <c r="E108" s="6" t="s">
        <v>211</v>
      </c>
      <c r="F108" s="6">
        <v>240</v>
      </c>
      <c r="G108" s="38">
        <v>5</v>
      </c>
      <c r="H108" s="38">
        <v>0</v>
      </c>
      <c r="I108" s="31">
        <f t="shared" si="10"/>
        <v>0</v>
      </c>
    </row>
    <row r="109" spans="1:9" ht="15.75" thickBot="1" x14ac:dyDescent="0.3">
      <c r="A109" s="24" t="s">
        <v>172</v>
      </c>
      <c r="B109" s="3">
        <v>227</v>
      </c>
      <c r="C109" s="32">
        <v>11</v>
      </c>
      <c r="D109" s="32" t="s">
        <v>186</v>
      </c>
      <c r="E109" s="3"/>
      <c r="F109" s="3"/>
      <c r="G109" s="30">
        <f t="shared" ref="G109:H112" si="11">G110</f>
        <v>4.8</v>
      </c>
      <c r="H109" s="30">
        <f t="shared" si="11"/>
        <v>4.8499999999999996</v>
      </c>
      <c r="I109" s="31">
        <f t="shared" si="10"/>
        <v>101.04166666666667</v>
      </c>
    </row>
    <row r="110" spans="1:9" ht="24.75" thickBot="1" x14ac:dyDescent="0.3">
      <c r="A110" s="25" t="s">
        <v>91</v>
      </c>
      <c r="B110" s="3">
        <v>227</v>
      </c>
      <c r="C110" s="32">
        <v>11</v>
      </c>
      <c r="D110" s="32" t="s">
        <v>183</v>
      </c>
      <c r="E110" s="6"/>
      <c r="F110" s="6"/>
      <c r="G110" s="31">
        <f t="shared" si="11"/>
        <v>4.8</v>
      </c>
      <c r="H110" s="31">
        <f t="shared" si="11"/>
        <v>4.8499999999999996</v>
      </c>
      <c r="I110" s="31">
        <f t="shared" si="10"/>
        <v>101.04166666666667</v>
      </c>
    </row>
    <row r="111" spans="1:9" ht="24.75" thickBot="1" x14ac:dyDescent="0.3">
      <c r="A111" s="25" t="s">
        <v>173</v>
      </c>
      <c r="B111" s="6">
        <v>227</v>
      </c>
      <c r="C111" s="33">
        <v>11</v>
      </c>
      <c r="D111" s="33" t="s">
        <v>183</v>
      </c>
      <c r="E111" s="6" t="s">
        <v>174</v>
      </c>
      <c r="F111" s="6"/>
      <c r="G111" s="38">
        <f t="shared" si="11"/>
        <v>4.8</v>
      </c>
      <c r="H111" s="38">
        <f t="shared" si="11"/>
        <v>4.8499999999999996</v>
      </c>
      <c r="I111" s="31">
        <f t="shared" si="10"/>
        <v>101.04166666666667</v>
      </c>
    </row>
    <row r="112" spans="1:9" ht="24.75" thickBot="1" x14ac:dyDescent="0.3">
      <c r="A112" s="25" t="s">
        <v>175</v>
      </c>
      <c r="B112" s="6">
        <v>227</v>
      </c>
      <c r="C112" s="33">
        <v>11</v>
      </c>
      <c r="D112" s="33" t="s">
        <v>183</v>
      </c>
      <c r="E112" s="6" t="s">
        <v>176</v>
      </c>
      <c r="F112" s="6"/>
      <c r="G112" s="38">
        <f t="shared" si="11"/>
        <v>4.8</v>
      </c>
      <c r="H112" s="38">
        <f t="shared" si="11"/>
        <v>4.8499999999999996</v>
      </c>
      <c r="I112" s="31">
        <f t="shared" si="10"/>
        <v>101.04166666666667</v>
      </c>
    </row>
    <row r="113" spans="1:9" ht="23.25" customHeight="1" x14ac:dyDescent="0.25">
      <c r="A113" s="101" t="s">
        <v>153</v>
      </c>
      <c r="B113" s="108">
        <v>227</v>
      </c>
      <c r="C113" s="113">
        <v>11</v>
      </c>
      <c r="D113" s="113" t="s">
        <v>183</v>
      </c>
      <c r="E113" s="108" t="s">
        <v>176</v>
      </c>
      <c r="F113" s="108">
        <v>240</v>
      </c>
      <c r="G113" s="103">
        <v>4.8</v>
      </c>
      <c r="H113" s="103">
        <v>4.8499999999999996</v>
      </c>
      <c r="I113" s="109">
        <f>H113/G113*100</f>
        <v>101.04166666666667</v>
      </c>
    </row>
    <row r="114" spans="1:9" ht="21" customHeight="1" thickBot="1" x14ac:dyDescent="0.3">
      <c r="A114" s="102"/>
      <c r="B114" s="112"/>
      <c r="C114" s="114"/>
      <c r="D114" s="114"/>
      <c r="E114" s="112"/>
      <c r="F114" s="112"/>
      <c r="G114" s="104"/>
      <c r="H114" s="104"/>
      <c r="I114" s="111"/>
    </row>
    <row r="115" spans="1:9" ht="15.75" thickBot="1" x14ac:dyDescent="0.3">
      <c r="A115" s="24" t="s">
        <v>177</v>
      </c>
      <c r="B115" s="6"/>
      <c r="C115" s="3"/>
      <c r="D115" s="3"/>
      <c r="E115" s="3"/>
      <c r="F115" s="3"/>
      <c r="G115" s="30">
        <f>G8+G46+G52+G59+G65+G79+G84+G89+G96+G109</f>
        <v>4280.7000000000007</v>
      </c>
      <c r="H115" s="30">
        <f>H8+H46+H52+H59+H65+H79+H84+H89+H96+H109</f>
        <v>4136.1650000000009</v>
      </c>
      <c r="I115" s="30">
        <f>H115/G115*100</f>
        <v>96.623566239166493</v>
      </c>
    </row>
  </sheetData>
  <sheetProtection algorithmName="SHA-512" hashValue="CLS4XFXMwIhGPWbl+n7mVWYvv5cafRRqFRLppvD9w0sKJVvv5oYxbeKlbUm4vdmn1H1IHWevqfQMsdioQ+BfbQ==" saltValue="F71ops/bQg83Rod4Qk8IJw==" spinCount="100000" sheet="1" objects="1" scenarios="1"/>
  <mergeCells count="66">
    <mergeCell ref="A9:A10"/>
    <mergeCell ref="E9:E10"/>
    <mergeCell ref="F9:F10"/>
    <mergeCell ref="I9:I10"/>
    <mergeCell ref="C11:C12"/>
    <mergeCell ref="D11:D12"/>
    <mergeCell ref="E11:E12"/>
    <mergeCell ref="F11:F12"/>
    <mergeCell ref="I57:I58"/>
    <mergeCell ref="H57:H58"/>
    <mergeCell ref="A61:A62"/>
    <mergeCell ref="B61:B62"/>
    <mergeCell ref="F61:F62"/>
    <mergeCell ref="G61:G62"/>
    <mergeCell ref="H61:H62"/>
    <mergeCell ref="C61:C62"/>
    <mergeCell ref="D61:D62"/>
    <mergeCell ref="E61:E62"/>
    <mergeCell ref="I61:I62"/>
    <mergeCell ref="I75:I76"/>
    <mergeCell ref="F75:F76"/>
    <mergeCell ref="A113:A114"/>
    <mergeCell ref="B113:B114"/>
    <mergeCell ref="C113:C114"/>
    <mergeCell ref="D113:D114"/>
    <mergeCell ref="E113:E114"/>
    <mergeCell ref="A75:A76"/>
    <mergeCell ref="B75:B76"/>
    <mergeCell ref="C75:C76"/>
    <mergeCell ref="D75:D76"/>
    <mergeCell ref="E75:E76"/>
    <mergeCell ref="A103:A104"/>
    <mergeCell ref="B103:B104"/>
    <mergeCell ref="C103:C104"/>
    <mergeCell ref="E103:E104"/>
    <mergeCell ref="D57:D58"/>
    <mergeCell ref="I113:I114"/>
    <mergeCell ref="B9:B10"/>
    <mergeCell ref="C9:C10"/>
    <mergeCell ref="D9:D10"/>
    <mergeCell ref="G9:G10"/>
    <mergeCell ref="H9:H10"/>
    <mergeCell ref="B11:B12"/>
    <mergeCell ref="G103:G104"/>
    <mergeCell ref="H103:H104"/>
    <mergeCell ref="I103:I104"/>
    <mergeCell ref="F113:F114"/>
    <mergeCell ref="G75:G76"/>
    <mergeCell ref="F103:F104"/>
    <mergeCell ref="H75:H76"/>
    <mergeCell ref="A2:I2"/>
    <mergeCell ref="A11:A12"/>
    <mergeCell ref="G113:G114"/>
    <mergeCell ref="H113:H114"/>
    <mergeCell ref="H1:I1"/>
    <mergeCell ref="A3:I3"/>
    <mergeCell ref="E57:E58"/>
    <mergeCell ref="F57:F58"/>
    <mergeCell ref="G57:G58"/>
    <mergeCell ref="G11:G12"/>
    <mergeCell ref="H11:H12"/>
    <mergeCell ref="I11:I12"/>
    <mergeCell ref="A57:A58"/>
    <mergeCell ref="B57:B58"/>
    <mergeCell ref="C57:C58"/>
    <mergeCell ref="D103:D104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0" sqref="D10"/>
    </sheetView>
  </sheetViews>
  <sheetFormatPr defaultRowHeight="15" x14ac:dyDescent="0.25"/>
  <cols>
    <col min="1" max="1" width="61.42578125" customWidth="1"/>
    <col min="2" max="2" width="25.42578125" customWidth="1"/>
    <col min="3" max="3" width="15" customWidth="1"/>
    <col min="4" max="4" width="16.140625" customWidth="1"/>
    <col min="5" max="5" width="18.5703125" customWidth="1"/>
  </cols>
  <sheetData>
    <row r="1" spans="1:5" ht="30.75" customHeight="1" x14ac:dyDescent="0.25">
      <c r="D1" s="90" t="s">
        <v>275</v>
      </c>
      <c r="E1" s="91"/>
    </row>
    <row r="2" spans="1:5" ht="15.75" x14ac:dyDescent="0.25">
      <c r="A2" s="126" t="s">
        <v>276</v>
      </c>
      <c r="B2" s="126"/>
      <c r="C2" s="126"/>
      <c r="D2" s="126"/>
      <c r="E2" s="126"/>
    </row>
    <row r="4" spans="1:5" ht="21" customHeight="1" x14ac:dyDescent="0.25">
      <c r="A4" s="122" t="s">
        <v>258</v>
      </c>
      <c r="B4" s="122"/>
      <c r="C4" s="122"/>
      <c r="D4" s="122"/>
      <c r="E4" s="122"/>
    </row>
    <row r="5" spans="1:5" ht="15.75" thickBot="1" x14ac:dyDescent="0.3">
      <c r="A5" s="48"/>
      <c r="B5" s="47"/>
      <c r="C5" s="47"/>
      <c r="D5" s="47"/>
      <c r="E5" s="47"/>
    </row>
    <row r="6" spans="1:5" x14ac:dyDescent="0.25">
      <c r="A6" s="123" t="s">
        <v>233</v>
      </c>
      <c r="B6" s="123" t="s">
        <v>232</v>
      </c>
      <c r="C6" s="123" t="s">
        <v>55</v>
      </c>
      <c r="D6" s="123" t="s">
        <v>1</v>
      </c>
      <c r="E6" s="123" t="s">
        <v>277</v>
      </c>
    </row>
    <row r="7" spans="1:5" ht="44.25" customHeight="1" thickBot="1" x14ac:dyDescent="0.3">
      <c r="A7" s="124"/>
      <c r="B7" s="124"/>
      <c r="C7" s="125"/>
      <c r="D7" s="125"/>
      <c r="E7" s="125"/>
    </row>
    <row r="8" spans="1:5" ht="21.75" customHeight="1" thickBot="1" x14ac:dyDescent="0.3">
      <c r="A8" s="57" t="s">
        <v>231</v>
      </c>
      <c r="B8" s="58" t="s">
        <v>230</v>
      </c>
      <c r="C8" s="61">
        <f>C9</f>
        <v>405.29999999999973</v>
      </c>
      <c r="D8" s="61">
        <f>D9</f>
        <v>265.90000000000055</v>
      </c>
      <c r="E8" s="61">
        <f>D8/C8*100</f>
        <v>65.605724154947126</v>
      </c>
    </row>
    <row r="9" spans="1:5" ht="24" customHeight="1" thickBot="1" x14ac:dyDescent="0.3">
      <c r="A9" s="57" t="s">
        <v>229</v>
      </c>
      <c r="B9" s="58" t="s">
        <v>228</v>
      </c>
      <c r="C9" s="61">
        <f>C10+C14</f>
        <v>405.29999999999973</v>
      </c>
      <c r="D9" s="61">
        <f>D10+D14</f>
        <v>265.90000000000055</v>
      </c>
      <c r="E9" s="61">
        <f t="shared" ref="E9:E17" si="0">D9/C9*100</f>
        <v>65.605724154947126</v>
      </c>
    </row>
    <row r="10" spans="1:5" ht="24.75" customHeight="1" thickBot="1" x14ac:dyDescent="0.3">
      <c r="A10" s="59" t="s">
        <v>227</v>
      </c>
      <c r="B10" s="60" t="s">
        <v>226</v>
      </c>
      <c r="C10" s="61">
        <f t="shared" ref="C10:D12" si="1">SUM(C11)</f>
        <v>-3875.4</v>
      </c>
      <c r="D10" s="61">
        <f t="shared" si="1"/>
        <v>-3872.2</v>
      </c>
      <c r="E10" s="61">
        <f t="shared" si="0"/>
        <v>99.917427878412539</v>
      </c>
    </row>
    <row r="11" spans="1:5" ht="21" customHeight="1" thickBot="1" x14ac:dyDescent="0.3">
      <c r="A11" s="59" t="s">
        <v>225</v>
      </c>
      <c r="B11" s="60" t="s">
        <v>224</v>
      </c>
      <c r="C11" s="61">
        <f t="shared" si="1"/>
        <v>-3875.4</v>
      </c>
      <c r="D11" s="61">
        <f t="shared" si="1"/>
        <v>-3872.2</v>
      </c>
      <c r="E11" s="61">
        <f t="shared" si="0"/>
        <v>99.917427878412539</v>
      </c>
    </row>
    <row r="12" spans="1:5" ht="21.75" customHeight="1" thickBot="1" x14ac:dyDescent="0.3">
      <c r="A12" s="59" t="s">
        <v>223</v>
      </c>
      <c r="B12" s="60" t="s">
        <v>222</v>
      </c>
      <c r="C12" s="61">
        <f t="shared" si="1"/>
        <v>-3875.4</v>
      </c>
      <c r="D12" s="61">
        <f t="shared" si="1"/>
        <v>-3872.2</v>
      </c>
      <c r="E12" s="61">
        <f t="shared" si="0"/>
        <v>99.917427878412539</v>
      </c>
    </row>
    <row r="13" spans="1:5" ht="30.75" thickBot="1" x14ac:dyDescent="0.3">
      <c r="A13" s="59" t="s">
        <v>221</v>
      </c>
      <c r="B13" s="60" t="s">
        <v>220</v>
      </c>
      <c r="C13" s="61">
        <v>-3875.4</v>
      </c>
      <c r="D13" s="61">
        <v>-3872.2</v>
      </c>
      <c r="E13" s="61">
        <f t="shared" si="0"/>
        <v>99.917427878412539</v>
      </c>
    </row>
    <row r="14" spans="1:5" ht="19.5" customHeight="1" thickBot="1" x14ac:dyDescent="0.3">
      <c r="A14" s="59" t="s">
        <v>219</v>
      </c>
      <c r="B14" s="60" t="s">
        <v>218</v>
      </c>
      <c r="C14" s="61">
        <f t="shared" ref="C14:D16" si="2">SUM(C15)</f>
        <v>4280.7</v>
      </c>
      <c r="D14" s="61">
        <f t="shared" si="2"/>
        <v>4138.1000000000004</v>
      </c>
      <c r="E14" s="61">
        <f t="shared" si="0"/>
        <v>96.668769126544746</v>
      </c>
    </row>
    <row r="15" spans="1:5" ht="19.5" customHeight="1" thickBot="1" x14ac:dyDescent="0.3">
      <c r="A15" s="59" t="s">
        <v>217</v>
      </c>
      <c r="B15" s="60" t="s">
        <v>216</v>
      </c>
      <c r="C15" s="61">
        <f t="shared" si="2"/>
        <v>4280.7</v>
      </c>
      <c r="D15" s="61">
        <f t="shared" si="2"/>
        <v>4138.1000000000004</v>
      </c>
      <c r="E15" s="61">
        <f t="shared" si="0"/>
        <v>96.668769126544746</v>
      </c>
    </row>
    <row r="16" spans="1:5" ht="21" customHeight="1" thickBot="1" x14ac:dyDescent="0.3">
      <c r="A16" s="59" t="s">
        <v>215</v>
      </c>
      <c r="B16" s="60" t="s">
        <v>214</v>
      </c>
      <c r="C16" s="61">
        <f t="shared" si="2"/>
        <v>4280.7</v>
      </c>
      <c r="D16" s="61">
        <f t="shared" si="2"/>
        <v>4138.1000000000004</v>
      </c>
      <c r="E16" s="61">
        <f t="shared" si="0"/>
        <v>96.668769126544746</v>
      </c>
    </row>
    <row r="17" spans="1:5" ht="30.75" thickBot="1" x14ac:dyDescent="0.3">
      <c r="A17" s="59" t="s">
        <v>213</v>
      </c>
      <c r="B17" s="60" t="s">
        <v>212</v>
      </c>
      <c r="C17" s="61">
        <v>4280.7</v>
      </c>
      <c r="D17" s="61">
        <v>4138.1000000000004</v>
      </c>
      <c r="E17" s="61">
        <f t="shared" si="0"/>
        <v>96.668769126544746</v>
      </c>
    </row>
  </sheetData>
  <sheetProtection algorithmName="SHA-512" hashValue="y+rzYbZ6iBlAAZMO7GGc+9YSiCpnn6chfyaq7JDQhfyBgrKK+PAXGsN4GGeYkeP1a49kfO2GS0qF3EefVnxwcg==" saltValue="6k4GBSWBDHZLFauLm8nToA==" spinCount="100000" sheet="1" objects="1" scenarios="1"/>
  <mergeCells count="8">
    <mergeCell ref="D1:E1"/>
    <mergeCell ref="A4:E4"/>
    <mergeCell ref="A6:A7"/>
    <mergeCell ref="B6:B7"/>
    <mergeCell ref="C6:C7"/>
    <mergeCell ref="D6:D7"/>
    <mergeCell ref="E6:E7"/>
    <mergeCell ref="A2:E2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N4" sqref="N4"/>
    </sheetView>
  </sheetViews>
  <sheetFormatPr defaultColWidth="9.140625" defaultRowHeight="15" x14ac:dyDescent="0.25"/>
  <cols>
    <col min="1" max="1" width="3.7109375" style="47" customWidth="1"/>
    <col min="2" max="3" width="9.140625" style="47"/>
    <col min="4" max="4" width="5.85546875" style="47" customWidth="1"/>
    <col min="5" max="5" width="2" style="47" customWidth="1"/>
    <col min="6" max="6" width="25.140625" style="47" customWidth="1"/>
    <col min="7" max="7" width="6.140625" style="47" customWidth="1"/>
    <col min="8" max="8" width="5.28515625" style="47" customWidth="1"/>
    <col min="9" max="9" width="24.28515625" style="47" customWidth="1"/>
    <col min="10" max="16384" width="9.140625" style="47"/>
  </cols>
  <sheetData>
    <row r="1" spans="1:9" ht="24.75" customHeight="1" x14ac:dyDescent="0.25">
      <c r="A1" s="50"/>
      <c r="G1" s="132"/>
      <c r="H1" s="133"/>
      <c r="I1" s="133"/>
    </row>
    <row r="2" spans="1:9" x14ac:dyDescent="0.25">
      <c r="A2" s="51"/>
    </row>
    <row r="3" spans="1:9" x14ac:dyDescent="0.25">
      <c r="A3" s="122" t="s">
        <v>278</v>
      </c>
      <c r="B3" s="122"/>
      <c r="C3" s="122"/>
      <c r="D3" s="122"/>
      <c r="E3" s="122"/>
      <c r="F3" s="122"/>
      <c r="G3" s="122"/>
      <c r="H3" s="122"/>
      <c r="I3" s="122"/>
    </row>
    <row r="4" spans="1:9" x14ac:dyDescent="0.25">
      <c r="A4" s="49" t="s">
        <v>53</v>
      </c>
    </row>
    <row r="5" spans="1:9" ht="15.75" thickBot="1" x14ac:dyDescent="0.3">
      <c r="A5" s="49"/>
      <c r="G5" s="134" t="s">
        <v>234</v>
      </c>
      <c r="H5" s="134"/>
      <c r="I5" s="134"/>
    </row>
    <row r="6" spans="1:9" ht="8.25" customHeight="1" x14ac:dyDescent="0.25">
      <c r="A6" s="135" t="s">
        <v>235</v>
      </c>
      <c r="B6" s="138" t="s">
        <v>236</v>
      </c>
      <c r="C6" s="139"/>
      <c r="D6" s="139"/>
      <c r="E6" s="140"/>
      <c r="F6" s="147" t="s">
        <v>237</v>
      </c>
      <c r="G6" s="150" t="s">
        <v>238</v>
      </c>
      <c r="H6" s="140"/>
      <c r="I6" s="153" t="s">
        <v>239</v>
      </c>
    </row>
    <row r="7" spans="1:9" x14ac:dyDescent="0.25">
      <c r="A7" s="136"/>
      <c r="B7" s="141"/>
      <c r="C7" s="142"/>
      <c r="D7" s="142"/>
      <c r="E7" s="143"/>
      <c r="F7" s="148"/>
      <c r="G7" s="151"/>
      <c r="H7" s="143"/>
      <c r="I7" s="154"/>
    </row>
    <row r="8" spans="1:9" ht="57.75" customHeight="1" thickBot="1" x14ac:dyDescent="0.3">
      <c r="A8" s="137"/>
      <c r="B8" s="144"/>
      <c r="C8" s="145"/>
      <c r="D8" s="145"/>
      <c r="E8" s="146"/>
      <c r="F8" s="149"/>
      <c r="G8" s="152"/>
      <c r="H8" s="146"/>
      <c r="I8" s="155"/>
    </row>
    <row r="9" spans="1:9" ht="1.5" customHeight="1" x14ac:dyDescent="0.25">
      <c r="A9" s="156">
        <v>1</v>
      </c>
      <c r="B9" s="138">
        <v>0</v>
      </c>
      <c r="C9" s="139"/>
      <c r="D9" s="139"/>
      <c r="E9" s="140"/>
      <c r="F9" s="158">
        <v>0</v>
      </c>
      <c r="G9" s="160">
        <v>0</v>
      </c>
      <c r="H9" s="161"/>
      <c r="I9" s="147"/>
    </row>
    <row r="10" spans="1:9" ht="19.5" customHeight="1" thickBot="1" x14ac:dyDescent="0.3">
      <c r="A10" s="157"/>
      <c r="B10" s="144"/>
      <c r="C10" s="145"/>
      <c r="D10" s="145"/>
      <c r="E10" s="146"/>
      <c r="F10" s="159"/>
      <c r="G10" s="162"/>
      <c r="H10" s="163"/>
      <c r="I10" s="149"/>
    </row>
    <row r="11" spans="1:9" ht="22.5" customHeight="1" thickBot="1" x14ac:dyDescent="0.3">
      <c r="A11" s="52"/>
      <c r="B11" s="127" t="s">
        <v>240</v>
      </c>
      <c r="C11" s="128"/>
      <c r="D11" s="128"/>
      <c r="E11" s="129"/>
      <c r="F11" s="53">
        <v>0</v>
      </c>
      <c r="G11" s="130">
        <v>0</v>
      </c>
      <c r="H11" s="131"/>
      <c r="I11" s="54"/>
    </row>
    <row r="12" spans="1:9" x14ac:dyDescent="0.25">
      <c r="A12" s="55"/>
      <c r="B12" s="55"/>
      <c r="C12" s="55"/>
      <c r="D12" s="55"/>
      <c r="E12" s="55"/>
      <c r="F12" s="55"/>
      <c r="G12" s="55"/>
      <c r="H12" s="55"/>
      <c r="I12" s="55"/>
    </row>
    <row r="13" spans="1:9" ht="17.25" x14ac:dyDescent="0.25">
      <c r="A13" s="56"/>
    </row>
  </sheetData>
  <sheetProtection algorithmName="SHA-512" hashValue="msHM/9Bjp3lwxrq1NqTKCTyGIkJ4j83iW1ImuADAG4T3YKs16wHlMRKwJAEZeRjQrVEorQvSGTplZpmNKlWsHg==" saltValue="bqsc64FJBBhbLhZ3XpPmjA==" spinCount="100000" sheet="1" objects="1" scenarios="1"/>
  <mergeCells count="15">
    <mergeCell ref="B11:E11"/>
    <mergeCell ref="G11:H11"/>
    <mergeCell ref="G1:I1"/>
    <mergeCell ref="A3:I3"/>
    <mergeCell ref="G5:I5"/>
    <mergeCell ref="A6:A8"/>
    <mergeCell ref="B6:E8"/>
    <mergeCell ref="F6:F8"/>
    <mergeCell ref="G6:H8"/>
    <mergeCell ref="I6:I8"/>
    <mergeCell ref="A9:A10"/>
    <mergeCell ref="B9:E10"/>
    <mergeCell ref="F9:F10"/>
    <mergeCell ref="G9:H10"/>
    <mergeCell ref="I9:I10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Приложение 3</vt:lpstr>
      <vt:lpstr>Приложение 2</vt:lpstr>
      <vt:lpstr>Приложение 4</vt:lpstr>
      <vt:lpstr>резервный 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2023-04-06T07:34:20Z</dcterms:modified>
</cp:coreProperties>
</file>