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льга Евгеньевна\исполнение бюджета\2023\2 квартал\на сайт\"/>
    </mc:Choice>
  </mc:AlternateContent>
  <bookViews>
    <workbookView xWindow="0" yWindow="0" windowWidth="28800" windowHeight="12300"/>
  </bookViews>
  <sheets>
    <sheet name="Расходы2023" sheetId="1" r:id="rId1"/>
  </sheets>
  <externalReferences>
    <externalReference r:id="rId2"/>
  </externalReferences>
  <definedNames>
    <definedName name="А">#REF!</definedName>
    <definedName name="_xlnm.Print_Area" localSheetId="0">Расходы2023!$A$1:$H$62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9" i="1"/>
  <c r="F50" i="1"/>
  <c r="F51" i="1"/>
  <c r="F53" i="1"/>
  <c r="F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5" i="1"/>
  <c r="H46" i="1"/>
  <c r="H47" i="1"/>
  <c r="H49" i="1"/>
  <c r="H50" i="1"/>
  <c r="H51" i="1"/>
  <c r="H53" i="1"/>
  <c r="H8" i="1"/>
  <c r="G45" i="1"/>
  <c r="G34" i="1"/>
  <c r="G50" i="1"/>
  <c r="G40" i="1"/>
  <c r="G32" i="1"/>
  <c r="G28" i="1"/>
  <c r="G23" i="1"/>
  <c r="G19" i="1"/>
  <c r="G17" i="1"/>
  <c r="G8" i="1"/>
  <c r="G53" i="1" l="1"/>
  <c r="E50" i="1"/>
  <c r="D50" i="1"/>
  <c r="E45" i="1"/>
  <c r="D45" i="1"/>
  <c r="E43" i="1"/>
  <c r="D43" i="1"/>
  <c r="E40" i="1"/>
  <c r="D40" i="1"/>
  <c r="E34" i="1"/>
  <c r="D34" i="1"/>
  <c r="E32" i="1"/>
  <c r="D32" i="1"/>
  <c r="E28" i="1"/>
  <c r="D28" i="1"/>
  <c r="E23" i="1"/>
  <c r="E19" i="1"/>
  <c r="D19" i="1"/>
  <c r="E17" i="1"/>
  <c r="D17" i="1"/>
  <c r="E8" i="1"/>
  <c r="D8" i="1"/>
  <c r="D53" i="1" l="1"/>
  <c r="E53" i="1"/>
</calcChain>
</file>

<file path=xl/sharedStrings.xml><?xml version="1.0" encoding="utf-8"?>
<sst xmlns="http://schemas.openxmlformats.org/spreadsheetml/2006/main" count="130" uniqueCount="68">
  <si>
    <t>II. Расходы бюджета округа</t>
  </si>
  <si>
    <t>Наименование</t>
  </si>
  <si>
    <t>Раздел</t>
  </si>
  <si>
    <t>Подраздел</t>
  </si>
  <si>
    <t>Утверждено на 1 июля 2023 года</t>
  </si>
  <si>
    <t>Факт. исполнено за отчетный период</t>
  </si>
  <si>
    <t>Процент исполнения к годовому плану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</si>
  <si>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</si>
  <si>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</si>
  <si>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</si>
  <si>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</si>
  <si>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</si>
  <si>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</si>
  <si>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РФ,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</si>
  <si>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</si>
  <si>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</si>
  <si>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</si>
  <si>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</si>
  <si>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</si>
  <si>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Обеспечение проведения выборов и референдумов
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</si>
  <si>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</si>
  <si>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</si>
  <si>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</si>
  <si>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</si>
  <si>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</si>
  <si>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</si>
  <si>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</si>
  <si>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</si>
  <si>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</si>
  <si>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</si>
  <si>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</si>
  <si>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</si>
  <si>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</si>
  <si>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</si>
  <si>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</si>
  <si>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</si>
  <si>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</si>
  <si>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</si>
  <si>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</si>
  <si>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</si>
  <si>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</si>
  <si>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</si>
  <si>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</si>
  <si>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</si>
  <si>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</si>
  <si>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</si>
  <si>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</si>
  <si>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</si>
  <si>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</si>
  <si>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</si>
  <si>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</si>
  <si>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Молодёжная политика</t>
  </si>
  <si>
    <t>Другие вопросы в области образования</t>
  </si>
  <si>
    <t xml:space="preserve">КУЛЬТУРА, КИНЕМАТОГРАФИЯ 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</si>
  <si>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</si>
  <si>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</si>
  <si>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</si>
  <si>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</si>
  <si>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</si>
  <si>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</si>
  <si>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</si>
  <si>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</si>
  <si>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</si>
  <si>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</si>
  <si>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</si>
  <si>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Итого расходов</t>
  </si>
  <si>
    <t>% исполнения к 1 полугодию 2022 году консолидированного бюджета</t>
  </si>
  <si>
    <t>Факт. исполнено за 1 полугодие 2022 года консолидированного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</si>
</sst>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6" formatCode="0.0"/>
    <numFmt numFmtId="167" formatCode="0.0%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sz val="11"/>
      <name val="Times New Roman"/>
      <family val="1"/>
      <charset val="204"/>
    </font>
    <font>
      <b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 applyFill="1" applyAlignment="1">
      <alignment vertical="distributed" shrinkToFi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distributed" shrinkToFi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distributed" shrinkToFit="1"/>
    </xf>
    <xf numFmtId="0" fontId="4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justify" vertical="distributed" shrinkToFit="1"/>
    </xf>
    <xf numFmtId="49" fontId="6" fillId="0" borderId="2" xfId="0" applyNumberFormat="1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Fill="1"/>
    <xf numFmtId="0" fontId="1" fillId="0" borderId="2" xfId="0" applyNumberFormat="1" applyFont="1" applyFill="1" applyBorder="1" applyAlignment="1" applyProtection="1">
      <alignment horizontal="justify" vertical="distributed" shrinkToFit="1"/>
    </xf>
    <xf numFmtId="49" fontId="1" fillId="0" borderId="2" xfId="0" applyNumberFormat="1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1" fillId="0" borderId="2" xfId="0" applyNumberFormat="1" applyFont="1" applyFill="1" applyBorder="1" applyAlignment="1" applyProtection="1">
      <alignment horizontal="left" vertical="distributed" shrinkToFit="1"/>
    </xf>
    <xf numFmtId="0" fontId="1" fillId="0" borderId="2" xfId="0" applyFont="1" applyFill="1" applyBorder="1" applyAlignment="1">
      <alignment vertical="distributed" shrinkToFit="1"/>
    </xf>
    <xf numFmtId="0" fontId="1" fillId="0" borderId="3" xfId="1" applyNumberFormat="1" applyFont="1" applyFill="1" applyBorder="1" applyAlignment="1" applyProtection="1">
      <alignment horizontal="left" vertical="distributed" shrinkToFit="1"/>
      <protection hidden="1"/>
    </xf>
    <xf numFmtId="164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distributed" wrapText="1" shrinkToFit="1"/>
    </xf>
    <xf numFmtId="0" fontId="9" fillId="0" borderId="0" xfId="0" applyFont="1" applyFill="1"/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vertical="distributed" shrinkToFit="1"/>
    </xf>
    <xf numFmtId="0" fontId="10" fillId="2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distributed" shrinkToFi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distributed" shrinkToFit="1"/>
    </xf>
    <xf numFmtId="0" fontId="6" fillId="0" borderId="1" xfId="0" applyFont="1" applyFill="1" applyBorder="1" applyAlignment="1">
      <alignment horizontal="left" vertical="distributed" shrinkToFit="1"/>
    </xf>
    <xf numFmtId="49" fontId="1" fillId="0" borderId="1" xfId="0" applyNumberFormat="1" applyFont="1" applyFill="1" applyBorder="1" applyAlignment="1">
      <alignment horizontal="left" vertical="distributed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distributed" shrinkToFit="1"/>
    </xf>
    <xf numFmtId="49" fontId="1" fillId="0" borderId="2" xfId="0" applyNumberFormat="1" applyFont="1" applyFill="1" applyBorder="1" applyAlignment="1" applyProtection="1">
      <alignment vertical="distributed" shrinkToFit="1"/>
    </xf>
    <xf numFmtId="0" fontId="1" fillId="0" borderId="2" xfId="0" applyFont="1" applyFill="1" applyBorder="1" applyAlignment="1">
      <alignment horizontal="left" vertical="distributed" shrinkToFit="1"/>
    </xf>
    <xf numFmtId="0" fontId="6" fillId="0" borderId="2" xfId="0" applyFont="1" applyFill="1" applyBorder="1" applyAlignment="1">
      <alignment vertical="distributed" shrinkToFit="1"/>
    </xf>
    <xf numFmtId="0" fontId="11" fillId="0" borderId="0" xfId="0" applyFont="1" applyFill="1"/>
    <xf numFmtId="0" fontId="1" fillId="0" borderId="0" xfId="0" applyFont="1" applyFill="1" applyAlignment="1"/>
    <xf numFmtId="166" fontId="0" fillId="2" borderId="0" xfId="0" applyNumberFormat="1" applyFill="1" applyAlignment="1"/>
    <xf numFmtId="166" fontId="0" fillId="0" borderId="0" xfId="0" applyNumberFormat="1" applyFill="1" applyAlignment="1"/>
    <xf numFmtId="164" fontId="1" fillId="0" borderId="0" xfId="0" applyNumberFormat="1" applyFont="1" applyFill="1" applyAlignment="1">
      <alignment vertical="distributed" shrinkToFit="1"/>
    </xf>
    <xf numFmtId="166" fontId="0" fillId="2" borderId="0" xfId="0" applyNumberFormat="1" applyFill="1" applyAlignment="1">
      <alignment horizontal="right"/>
    </xf>
    <xf numFmtId="166" fontId="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vertical="distributed" shrinkToFit="1"/>
    </xf>
    <xf numFmtId="0" fontId="6" fillId="0" borderId="0" xfId="0" applyFont="1" applyFill="1" applyAlignment="1"/>
    <xf numFmtId="166" fontId="7" fillId="2" borderId="0" xfId="0" applyNumberFormat="1" applyFont="1" applyFill="1" applyAlignment="1"/>
    <xf numFmtId="0" fontId="3" fillId="2" borderId="1" xfId="0" applyFont="1" applyFill="1" applyBorder="1" applyAlignment="1">
      <alignment horizontal="center" vertical="center" wrapText="1"/>
    </xf>
    <xf numFmtId="167" fontId="6" fillId="0" borderId="2" xfId="0" applyNumberFormat="1" applyFont="1" applyFill="1" applyBorder="1"/>
    <xf numFmtId="167" fontId="1" fillId="0" borderId="2" xfId="0" applyNumberFormat="1" applyFont="1" applyFill="1" applyBorder="1"/>
    <xf numFmtId="167" fontId="6" fillId="2" borderId="2" xfId="0" applyNumberFormat="1" applyFont="1" applyFill="1" applyBorder="1" applyAlignment="1">
      <alignment horizontal="center" vertical="center"/>
    </xf>
    <xf numFmtId="167" fontId="1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/>
    <xf numFmtId="164" fontId="1" fillId="0" borderId="2" xfId="0" applyNumberFormat="1" applyFont="1" applyFill="1" applyBorder="1"/>
    <xf numFmtId="164" fontId="0" fillId="0" borderId="0" xfId="0" applyNumberFormat="1" applyFont="1" applyFill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100;&#1075;&#1072;%20&#1045;&#1074;&#1075;&#1077;&#1085;&#1100;&#1077;&#1074;&#1085;&#1072;/&#1080;&#1089;&#1087;&#1086;&#1083;&#1085;&#1077;&#1085;&#1080;&#1077;%20&#1073;&#1102;&#1076;&#1078;&#1077;&#1090;&#1072;/2023/2%20&#1082;&#1074;&#1072;&#1088;&#1090;&#1072;&#1083;/&#1080;&#1089;&#1087;&#1086;&#1083;&#1085;&#1077;&#1085;&#1080;&#1077;%202023%202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2023"/>
      <sheetName val="Расходы2023"/>
      <sheetName val="Источники202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view="pageBreakPreview" topLeftCell="A5" zoomScaleNormal="100" zoomScaleSheetLayoutView="100" workbookViewId="0">
      <selection activeCell="H5" sqref="H5"/>
    </sheetView>
  </sheetViews>
  <sheetFormatPr defaultRowHeight="12.75" x14ac:dyDescent="0.2"/>
  <cols>
    <col min="1" max="1" width="86.28515625" style="1" customWidth="1"/>
    <col min="2" max="2" width="9.5703125" style="54" customWidth="1"/>
    <col min="3" max="3" width="7" style="54" customWidth="1"/>
    <col min="4" max="4" width="11.7109375" style="8" customWidth="1"/>
    <col min="5" max="5" width="13.7109375" style="8" customWidth="1"/>
    <col min="6" max="6" width="15" style="9" customWidth="1"/>
    <col min="7" max="7" width="17.42578125" style="5" customWidth="1"/>
    <col min="8" max="8" width="15.140625" style="5" customWidth="1"/>
    <col min="9" max="16384" width="9.140625" style="5"/>
  </cols>
  <sheetData>
    <row r="1" spans="1:8" x14ac:dyDescent="0.2">
      <c r="B1" s="2"/>
      <c r="C1" s="2"/>
      <c r="D1" s="3"/>
      <c r="E1" s="4"/>
      <c r="F1" s="4"/>
    </row>
    <row r="2" spans="1:8" x14ac:dyDescent="0.2">
      <c r="B2" s="6"/>
      <c r="C2" s="7"/>
      <c r="D2" s="3"/>
    </row>
    <row r="3" spans="1:8" x14ac:dyDescent="0.2">
      <c r="A3" s="10"/>
      <c r="B3" s="6"/>
      <c r="C3" s="7"/>
      <c r="D3" s="3"/>
      <c r="E3" s="11"/>
      <c r="F3" s="11"/>
    </row>
    <row r="4" spans="1:8" ht="15.75" x14ac:dyDescent="0.2">
      <c r="A4" s="12" t="s">
        <v>0</v>
      </c>
      <c r="B4" s="12"/>
      <c r="C4" s="12"/>
      <c r="D4" s="12"/>
      <c r="E4" s="12"/>
      <c r="F4" s="12"/>
    </row>
    <row r="5" spans="1:8" x14ac:dyDescent="0.2">
      <c r="A5" s="13"/>
      <c r="B5" s="6"/>
      <c r="C5" s="7"/>
      <c r="D5" s="3"/>
      <c r="F5" s="14"/>
    </row>
    <row r="6" spans="1:8" ht="109.5" customHeight="1" x14ac:dyDescent="0.2">
      <c r="A6" s="15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63" t="s">
        <v>67</v>
      </c>
      <c r="H6" s="63" t="s">
        <v>66</v>
      </c>
    </row>
    <row r="7" spans="1:8" s="3" customFormat="1" ht="13.5" x14ac:dyDescent="0.25">
      <c r="A7" s="17">
        <v>1</v>
      </c>
      <c r="B7" s="18">
        <v>2</v>
      </c>
      <c r="C7" s="18">
        <v>3</v>
      </c>
      <c r="D7" s="19">
        <v>4</v>
      </c>
      <c r="E7" s="19">
        <v>5</v>
      </c>
      <c r="F7" s="20">
        <v>6</v>
      </c>
      <c r="G7" s="19">
        <v>7</v>
      </c>
      <c r="H7" s="20">
        <v>8</v>
      </c>
    </row>
    <row r="8" spans="1:8" s="24" customFormat="1" x14ac:dyDescent="0.2">
      <c r="A8" s="21" t="s">
        <v>7</v>
      </c>
      <c r="B8" s="22" t="s">
        <v>8</v>
      </c>
      <c r="C8" s="22"/>
      <c r="D8" s="23">
        <f>SUM(D9:D16)</f>
        <v>94602.8</v>
      </c>
      <c r="E8" s="23">
        <f>SUM(E9:E16)</f>
        <v>36583.4</v>
      </c>
      <c r="F8" s="66">
        <f>E8/D8</f>
        <v>0.38670525608121536</v>
      </c>
      <c r="G8" s="68">
        <f>G9+G10+G11+G12+G13+G15+G16</f>
        <v>37355</v>
      </c>
      <c r="H8" s="64">
        <f>G8/E8</f>
        <v>1.0210915333183903</v>
      </c>
    </row>
    <row r="9" spans="1:8" s="28" customFormat="1" ht="25.5" x14ac:dyDescent="0.2">
      <c r="A9" s="25" t="s">
        <v>9</v>
      </c>
      <c r="B9" s="26" t="s">
        <v>8</v>
      </c>
      <c r="C9" s="26" t="s">
        <v>10</v>
      </c>
      <c r="D9" s="27">
        <v>2277.6999999999998</v>
      </c>
      <c r="E9" s="27">
        <v>1149.5999999999999</v>
      </c>
      <c r="F9" s="67">
        <f t="shared" ref="F9:F53" si="0">E9/D9</f>
        <v>0.50471967335469992</v>
      </c>
      <c r="G9" s="69">
        <v>2004.4</v>
      </c>
      <c r="H9" s="65">
        <f t="shared" ref="H9:H53" si="1">G9/E9</f>
        <v>1.7435629784272793</v>
      </c>
    </row>
    <row r="10" spans="1:8" s="28" customFormat="1" ht="25.5" x14ac:dyDescent="0.2">
      <c r="A10" s="29" t="s">
        <v>11</v>
      </c>
      <c r="B10" s="26" t="s">
        <v>8</v>
      </c>
      <c r="C10" s="26" t="s">
        <v>12</v>
      </c>
      <c r="D10" s="27">
        <v>1041</v>
      </c>
      <c r="E10" s="27">
        <v>576.4</v>
      </c>
      <c r="F10" s="67">
        <f t="shared" si="0"/>
        <v>0.55369836695485108</v>
      </c>
      <c r="G10" s="69">
        <v>1007.7</v>
      </c>
      <c r="H10" s="65">
        <f t="shared" si="1"/>
        <v>1.7482650936849411</v>
      </c>
    </row>
    <row r="11" spans="1:8" s="28" customFormat="1" ht="25.5" x14ac:dyDescent="0.2">
      <c r="A11" s="30" t="s">
        <v>13</v>
      </c>
      <c r="B11" s="26" t="s">
        <v>8</v>
      </c>
      <c r="C11" s="26" t="s">
        <v>14</v>
      </c>
      <c r="D11" s="27">
        <v>39575.100000000006</v>
      </c>
      <c r="E11" s="27">
        <v>16428.900000000001</v>
      </c>
      <c r="F11" s="67">
        <f t="shared" si="0"/>
        <v>0.4151322422432287</v>
      </c>
      <c r="G11" s="69">
        <v>16265.1</v>
      </c>
      <c r="H11" s="65">
        <f t="shared" si="1"/>
        <v>0.9900297646220988</v>
      </c>
    </row>
    <row r="12" spans="1:8" s="28" customFormat="1" x14ac:dyDescent="0.2">
      <c r="A12" s="31" t="s">
        <v>15</v>
      </c>
      <c r="B12" s="26" t="s">
        <v>8</v>
      </c>
      <c r="C12" s="26" t="s">
        <v>16</v>
      </c>
      <c r="D12" s="32">
        <v>0.4</v>
      </c>
      <c r="E12" s="32">
        <v>0.4</v>
      </c>
      <c r="F12" s="67">
        <f t="shared" si="0"/>
        <v>1</v>
      </c>
      <c r="G12" s="69">
        <v>12.4</v>
      </c>
      <c r="H12" s="65">
        <f t="shared" si="1"/>
        <v>31</v>
      </c>
    </row>
    <row r="13" spans="1:8" s="28" customFormat="1" ht="25.5" x14ac:dyDescent="0.2">
      <c r="A13" s="30" t="s">
        <v>17</v>
      </c>
      <c r="B13" s="26" t="s">
        <v>8</v>
      </c>
      <c r="C13" s="26" t="s">
        <v>18</v>
      </c>
      <c r="D13" s="27">
        <v>9260</v>
      </c>
      <c r="E13" s="27">
        <v>4585.8</v>
      </c>
      <c r="F13" s="67">
        <f t="shared" si="0"/>
        <v>0.49522678185745145</v>
      </c>
      <c r="G13" s="69">
        <v>4366.1000000000004</v>
      </c>
      <c r="H13" s="65">
        <f t="shared" si="1"/>
        <v>0.95209123817000307</v>
      </c>
    </row>
    <row r="14" spans="1:8" s="34" customFormat="1" ht="25.5" hidden="1" x14ac:dyDescent="0.2">
      <c r="A14" s="33" t="s">
        <v>19</v>
      </c>
      <c r="B14" s="26" t="s">
        <v>8</v>
      </c>
      <c r="C14" s="26" t="s">
        <v>20</v>
      </c>
      <c r="D14" s="32">
        <v>0</v>
      </c>
      <c r="E14" s="32">
        <v>0</v>
      </c>
      <c r="F14" s="67" t="e">
        <f t="shared" si="0"/>
        <v>#DIV/0!</v>
      </c>
      <c r="G14" s="69"/>
      <c r="H14" s="65" t="e">
        <f t="shared" si="1"/>
        <v>#DIV/0!</v>
      </c>
    </row>
    <row r="15" spans="1:8" s="28" customFormat="1" x14ac:dyDescent="0.2">
      <c r="A15" s="30" t="s">
        <v>21</v>
      </c>
      <c r="B15" s="35" t="s">
        <v>8</v>
      </c>
      <c r="C15" s="35" t="s">
        <v>22</v>
      </c>
      <c r="D15" s="32">
        <v>340</v>
      </c>
      <c r="E15" s="32">
        <v>0</v>
      </c>
      <c r="F15" s="67">
        <f t="shared" si="0"/>
        <v>0</v>
      </c>
      <c r="G15" s="69">
        <v>0</v>
      </c>
      <c r="H15" s="65"/>
    </row>
    <row r="16" spans="1:8" s="28" customFormat="1" x14ac:dyDescent="0.2">
      <c r="A16" s="29" t="s">
        <v>23</v>
      </c>
      <c r="B16" s="26" t="s">
        <v>8</v>
      </c>
      <c r="C16" s="26" t="s">
        <v>24</v>
      </c>
      <c r="D16" s="27">
        <v>42108.6</v>
      </c>
      <c r="E16" s="27">
        <v>13842.3</v>
      </c>
      <c r="F16" s="67">
        <f t="shared" si="0"/>
        <v>0.32872857326056909</v>
      </c>
      <c r="G16" s="69">
        <v>13699.3</v>
      </c>
      <c r="H16" s="65">
        <f t="shared" si="1"/>
        <v>0.9896693468570974</v>
      </c>
    </row>
    <row r="17" spans="1:8" s="34" customFormat="1" x14ac:dyDescent="0.2">
      <c r="A17" s="36" t="s">
        <v>25</v>
      </c>
      <c r="B17" s="37" t="s">
        <v>10</v>
      </c>
      <c r="C17" s="37"/>
      <c r="D17" s="38">
        <f>D18</f>
        <v>332.5</v>
      </c>
      <c r="E17" s="38">
        <f>E18</f>
        <v>147.69999999999999</v>
      </c>
      <c r="F17" s="66">
        <f t="shared" si="0"/>
        <v>0.44421052631578944</v>
      </c>
      <c r="G17" s="68">
        <f>G18</f>
        <v>255.7</v>
      </c>
      <c r="H17" s="64">
        <f t="shared" si="1"/>
        <v>1.7312119160460393</v>
      </c>
    </row>
    <row r="18" spans="1:8" s="34" customFormat="1" x14ac:dyDescent="0.2">
      <c r="A18" s="39" t="s">
        <v>26</v>
      </c>
      <c r="B18" s="35" t="s">
        <v>10</v>
      </c>
      <c r="C18" s="35" t="s">
        <v>12</v>
      </c>
      <c r="D18" s="32">
        <v>332.5</v>
      </c>
      <c r="E18" s="32">
        <v>147.69999999999999</v>
      </c>
      <c r="F18" s="67">
        <f t="shared" si="0"/>
        <v>0.44421052631578944</v>
      </c>
      <c r="G18" s="69">
        <v>255.7</v>
      </c>
      <c r="H18" s="65">
        <f t="shared" si="1"/>
        <v>1.7312119160460393</v>
      </c>
    </row>
    <row r="19" spans="1:8" s="24" customFormat="1" x14ac:dyDescent="0.2">
      <c r="A19" s="21" t="s">
        <v>27</v>
      </c>
      <c r="B19" s="22" t="s">
        <v>12</v>
      </c>
      <c r="C19" s="22"/>
      <c r="D19" s="23">
        <f>SUM(D20:D22)</f>
        <v>6725.7</v>
      </c>
      <c r="E19" s="23">
        <f>SUM(E20:E22)</f>
        <v>2566</v>
      </c>
      <c r="F19" s="66">
        <f t="shared" si="0"/>
        <v>0.38152162600175449</v>
      </c>
      <c r="G19" s="68">
        <f>G20+G21+G22</f>
        <v>2129.1999999999998</v>
      </c>
      <c r="H19" s="64">
        <f t="shared" si="1"/>
        <v>0.82977396726422437</v>
      </c>
    </row>
    <row r="20" spans="1:8" s="28" customFormat="1" x14ac:dyDescent="0.2">
      <c r="A20" s="40" t="s">
        <v>28</v>
      </c>
      <c r="B20" s="26" t="s">
        <v>12</v>
      </c>
      <c r="C20" s="26" t="s">
        <v>29</v>
      </c>
      <c r="D20" s="27">
        <v>4938</v>
      </c>
      <c r="E20" s="27">
        <v>1885.9</v>
      </c>
      <c r="F20" s="67">
        <f t="shared" si="0"/>
        <v>0.38191575536654515</v>
      </c>
      <c r="G20" s="69">
        <v>1667.7</v>
      </c>
      <c r="H20" s="65">
        <f t="shared" si="1"/>
        <v>0.88429927355639215</v>
      </c>
    </row>
    <row r="21" spans="1:8" s="34" customFormat="1" ht="30" x14ac:dyDescent="0.2">
      <c r="A21" s="41" t="s">
        <v>30</v>
      </c>
      <c r="B21" s="26" t="s">
        <v>12</v>
      </c>
      <c r="C21" s="26" t="s">
        <v>31</v>
      </c>
      <c r="D21" s="32">
        <v>1370</v>
      </c>
      <c r="E21" s="32">
        <v>607.5</v>
      </c>
      <c r="F21" s="67">
        <f t="shared" si="0"/>
        <v>0.44343065693430656</v>
      </c>
      <c r="G21" s="69">
        <v>360.5</v>
      </c>
      <c r="H21" s="65">
        <f t="shared" si="1"/>
        <v>0.59341563786008233</v>
      </c>
    </row>
    <row r="22" spans="1:8" s="28" customFormat="1" x14ac:dyDescent="0.2">
      <c r="A22" s="40" t="s">
        <v>32</v>
      </c>
      <c r="B22" s="26" t="s">
        <v>12</v>
      </c>
      <c r="C22" s="26" t="s">
        <v>33</v>
      </c>
      <c r="D22" s="32">
        <v>417.7</v>
      </c>
      <c r="E22" s="32">
        <v>72.599999999999994</v>
      </c>
      <c r="F22" s="67">
        <f t="shared" si="0"/>
        <v>0.17380895379458941</v>
      </c>
      <c r="G22" s="69">
        <v>101</v>
      </c>
      <c r="H22" s="65">
        <f t="shared" si="1"/>
        <v>1.391184573002755</v>
      </c>
    </row>
    <row r="23" spans="1:8" s="24" customFormat="1" x14ac:dyDescent="0.2">
      <c r="A23" s="42" t="s">
        <v>34</v>
      </c>
      <c r="B23" s="22" t="s">
        <v>14</v>
      </c>
      <c r="C23" s="22"/>
      <c r="D23" s="23">
        <v>20145.099999999999</v>
      </c>
      <c r="E23" s="23">
        <f>SUM(E24:E27)</f>
        <v>12169.4</v>
      </c>
      <c r="F23" s="66">
        <f t="shared" si="0"/>
        <v>0.60408734630257488</v>
      </c>
      <c r="G23" s="68">
        <f>G24+G25+G26+G27</f>
        <v>9965.8000000000011</v>
      </c>
      <c r="H23" s="64">
        <f t="shared" si="1"/>
        <v>0.81892287212187953</v>
      </c>
    </row>
    <row r="24" spans="1:8" s="28" customFormat="1" x14ac:dyDescent="0.2">
      <c r="A24" s="40" t="s">
        <v>35</v>
      </c>
      <c r="B24" s="26" t="s">
        <v>14</v>
      </c>
      <c r="C24" s="26" t="s">
        <v>8</v>
      </c>
      <c r="D24" s="27">
        <v>500</v>
      </c>
      <c r="E24" s="27">
        <v>283</v>
      </c>
      <c r="F24" s="67">
        <f t="shared" si="0"/>
        <v>0.56599999999999995</v>
      </c>
      <c r="G24" s="69">
        <v>306.89999999999998</v>
      </c>
      <c r="H24" s="65">
        <f t="shared" si="1"/>
        <v>1.0844522968197878</v>
      </c>
    </row>
    <row r="25" spans="1:8" s="28" customFormat="1" x14ac:dyDescent="0.2">
      <c r="A25" s="30" t="s">
        <v>36</v>
      </c>
      <c r="B25" s="26" t="s">
        <v>14</v>
      </c>
      <c r="C25" s="26" t="s">
        <v>37</v>
      </c>
      <c r="D25" s="27">
        <v>3815.0999999999995</v>
      </c>
      <c r="E25" s="27">
        <v>1506.2</v>
      </c>
      <c r="F25" s="67">
        <f t="shared" si="0"/>
        <v>0.39479961206783576</v>
      </c>
      <c r="G25" s="69">
        <v>706.7</v>
      </c>
      <c r="H25" s="65">
        <f t="shared" si="1"/>
        <v>0.46919399814101714</v>
      </c>
    </row>
    <row r="26" spans="1:8" s="28" customFormat="1" x14ac:dyDescent="0.2">
      <c r="A26" s="25" t="s">
        <v>38</v>
      </c>
      <c r="B26" s="26" t="s">
        <v>14</v>
      </c>
      <c r="C26" s="26" t="s">
        <v>29</v>
      </c>
      <c r="D26" s="27">
        <v>12082.7</v>
      </c>
      <c r="E26" s="27">
        <v>8957.7999999999993</v>
      </c>
      <c r="F26" s="67">
        <f t="shared" si="0"/>
        <v>0.74137403063884721</v>
      </c>
      <c r="G26" s="69">
        <v>7858.6</v>
      </c>
      <c r="H26" s="65">
        <f t="shared" si="1"/>
        <v>0.87729129920292936</v>
      </c>
    </row>
    <row r="27" spans="1:8" s="28" customFormat="1" x14ac:dyDescent="0.2">
      <c r="A27" s="25" t="s">
        <v>39</v>
      </c>
      <c r="B27" s="26" t="s">
        <v>14</v>
      </c>
      <c r="C27" s="26" t="s">
        <v>40</v>
      </c>
      <c r="D27" s="32">
        <v>3747.3</v>
      </c>
      <c r="E27" s="32">
        <v>1422.4</v>
      </c>
      <c r="F27" s="67">
        <f t="shared" si="0"/>
        <v>0.37957996424092011</v>
      </c>
      <c r="G27" s="69">
        <v>1093.5999999999999</v>
      </c>
      <c r="H27" s="65">
        <f t="shared" si="1"/>
        <v>0.76884139482564673</v>
      </c>
    </row>
    <row r="28" spans="1:8" s="24" customFormat="1" x14ac:dyDescent="0.2">
      <c r="A28" s="42" t="s">
        <v>41</v>
      </c>
      <c r="B28" s="22" t="s">
        <v>16</v>
      </c>
      <c r="C28" s="22"/>
      <c r="D28" s="38">
        <f>SUM(D29:D31)</f>
        <v>234832.1</v>
      </c>
      <c r="E28" s="38">
        <f>SUM(E29:E31)</f>
        <v>41885.399999999994</v>
      </c>
      <c r="F28" s="66">
        <f t="shared" si="0"/>
        <v>0.17836317948014771</v>
      </c>
      <c r="G28" s="68">
        <f>G29+G30+G31</f>
        <v>9758</v>
      </c>
      <c r="H28" s="64">
        <f t="shared" si="1"/>
        <v>0.23296900590659278</v>
      </c>
    </row>
    <row r="29" spans="1:8" s="28" customFormat="1" x14ac:dyDescent="0.2">
      <c r="A29" s="30" t="s">
        <v>42</v>
      </c>
      <c r="B29" s="26" t="s">
        <v>16</v>
      </c>
      <c r="C29" s="26" t="s">
        <v>8</v>
      </c>
      <c r="D29" s="32">
        <v>202126</v>
      </c>
      <c r="E29" s="32">
        <v>35107.1</v>
      </c>
      <c r="F29" s="67">
        <f t="shared" si="0"/>
        <v>0.17368918397435262</v>
      </c>
      <c r="G29" s="69">
        <v>348.6</v>
      </c>
      <c r="H29" s="65">
        <f t="shared" si="1"/>
        <v>9.9296153769465444E-3</v>
      </c>
    </row>
    <row r="30" spans="1:8" s="34" customFormat="1" x14ac:dyDescent="0.2">
      <c r="A30" s="30" t="s">
        <v>43</v>
      </c>
      <c r="B30" s="26" t="s">
        <v>16</v>
      </c>
      <c r="C30" s="26" t="s">
        <v>10</v>
      </c>
      <c r="D30" s="32">
        <v>15886</v>
      </c>
      <c r="E30" s="32">
        <v>852.2</v>
      </c>
      <c r="F30" s="67">
        <f t="shared" si="0"/>
        <v>5.3644718620168702E-2</v>
      </c>
      <c r="G30" s="69">
        <v>241.5</v>
      </c>
      <c r="H30" s="65">
        <f t="shared" si="1"/>
        <v>0.28338418211687394</v>
      </c>
    </row>
    <row r="31" spans="1:8" s="34" customFormat="1" x14ac:dyDescent="0.2">
      <c r="A31" s="30" t="s">
        <v>44</v>
      </c>
      <c r="B31" s="26" t="s">
        <v>16</v>
      </c>
      <c r="C31" s="26" t="s">
        <v>12</v>
      </c>
      <c r="D31" s="32">
        <v>16820.099999999999</v>
      </c>
      <c r="E31" s="32">
        <v>5926.1</v>
      </c>
      <c r="F31" s="67">
        <f t="shared" si="0"/>
        <v>0.35232251889108868</v>
      </c>
      <c r="G31" s="69">
        <v>9167.9</v>
      </c>
      <c r="H31" s="65">
        <f t="shared" si="1"/>
        <v>1.5470376807681272</v>
      </c>
    </row>
    <row r="32" spans="1:8" s="24" customFormat="1" x14ac:dyDescent="0.2">
      <c r="A32" s="42" t="s">
        <v>45</v>
      </c>
      <c r="B32" s="43" t="s">
        <v>18</v>
      </c>
      <c r="C32" s="43"/>
      <c r="D32" s="38">
        <f>D33</f>
        <v>7891.5000000000009</v>
      </c>
      <c r="E32" s="38">
        <f>E33</f>
        <v>482.8</v>
      </c>
      <c r="F32" s="66">
        <f t="shared" si="0"/>
        <v>6.1179750364316034E-2</v>
      </c>
      <c r="G32" s="68">
        <f>G33</f>
        <v>126.2</v>
      </c>
      <c r="H32" s="64">
        <f t="shared" si="1"/>
        <v>0.26139188069594033</v>
      </c>
    </row>
    <row r="33" spans="1:8" s="28" customFormat="1" x14ac:dyDescent="0.2">
      <c r="A33" s="40" t="s">
        <v>46</v>
      </c>
      <c r="B33" s="44" t="s">
        <v>18</v>
      </c>
      <c r="C33" s="44" t="s">
        <v>16</v>
      </c>
      <c r="D33" s="32">
        <v>7891.5000000000009</v>
      </c>
      <c r="E33" s="32">
        <v>482.8</v>
      </c>
      <c r="F33" s="67">
        <f t="shared" si="0"/>
        <v>6.1179750364316034E-2</v>
      </c>
      <c r="G33" s="69">
        <v>126.2</v>
      </c>
      <c r="H33" s="65">
        <f t="shared" si="1"/>
        <v>0.26139188069594033</v>
      </c>
    </row>
    <row r="34" spans="1:8" s="24" customFormat="1" x14ac:dyDescent="0.2">
      <c r="A34" s="42" t="s">
        <v>47</v>
      </c>
      <c r="B34" s="43" t="s">
        <v>20</v>
      </c>
      <c r="C34" s="43"/>
      <c r="D34" s="38">
        <f>SUM(D35:D39)</f>
        <v>315035.3</v>
      </c>
      <c r="E34" s="38">
        <f>SUM(E35:E39)</f>
        <v>155287.79999999999</v>
      </c>
      <c r="F34" s="66">
        <f t="shared" si="0"/>
        <v>0.4929219043072316</v>
      </c>
      <c r="G34" s="68">
        <f>G35+G36+G37+G38+G39</f>
        <v>145680.79999999999</v>
      </c>
      <c r="H34" s="64">
        <f t="shared" si="1"/>
        <v>0.93813422561205706</v>
      </c>
    </row>
    <row r="35" spans="1:8" s="28" customFormat="1" x14ac:dyDescent="0.2">
      <c r="A35" s="29" t="s">
        <v>48</v>
      </c>
      <c r="B35" s="44" t="s">
        <v>20</v>
      </c>
      <c r="C35" s="44" t="s">
        <v>8</v>
      </c>
      <c r="D35" s="32">
        <v>85161.200000000012</v>
      </c>
      <c r="E35" s="32">
        <v>40792.5</v>
      </c>
      <c r="F35" s="67">
        <f t="shared" si="0"/>
        <v>0.47900334894294577</v>
      </c>
      <c r="G35" s="69">
        <v>37530.699999999997</v>
      </c>
      <c r="H35" s="65">
        <f t="shared" si="1"/>
        <v>0.92003922289636564</v>
      </c>
    </row>
    <row r="36" spans="1:8" s="28" customFormat="1" x14ac:dyDescent="0.2">
      <c r="A36" s="25" t="s">
        <v>49</v>
      </c>
      <c r="B36" s="44" t="s">
        <v>20</v>
      </c>
      <c r="C36" s="44" t="s">
        <v>10</v>
      </c>
      <c r="D36" s="32">
        <v>202111.69999999998</v>
      </c>
      <c r="E36" s="32">
        <v>101336.5</v>
      </c>
      <c r="F36" s="67">
        <f t="shared" si="0"/>
        <v>0.50138858858739999</v>
      </c>
      <c r="G36" s="69">
        <v>95149.4</v>
      </c>
      <c r="H36" s="65">
        <f t="shared" si="1"/>
        <v>0.93894500007401083</v>
      </c>
    </row>
    <row r="37" spans="1:8" s="34" customFormat="1" x14ac:dyDescent="0.2">
      <c r="A37" s="45" t="s">
        <v>50</v>
      </c>
      <c r="B37" s="35" t="s">
        <v>20</v>
      </c>
      <c r="C37" s="35" t="s">
        <v>12</v>
      </c>
      <c r="D37" s="32">
        <v>21802.3</v>
      </c>
      <c r="E37" s="32">
        <v>10658.8</v>
      </c>
      <c r="F37" s="67">
        <f t="shared" si="0"/>
        <v>0.48888420029079499</v>
      </c>
      <c r="G37" s="69">
        <v>10703</v>
      </c>
      <c r="H37" s="65">
        <f t="shared" si="1"/>
        <v>1.0041468082711</v>
      </c>
    </row>
    <row r="38" spans="1:8" s="28" customFormat="1" x14ac:dyDescent="0.2">
      <c r="A38" s="40" t="s">
        <v>51</v>
      </c>
      <c r="B38" s="35" t="s">
        <v>20</v>
      </c>
      <c r="C38" s="35" t="s">
        <v>20</v>
      </c>
      <c r="D38" s="32">
        <v>172</v>
      </c>
      <c r="E38" s="32">
        <v>58.1</v>
      </c>
      <c r="F38" s="67">
        <f t="shared" si="0"/>
        <v>0.33779069767441861</v>
      </c>
      <c r="G38" s="69">
        <v>606.1</v>
      </c>
      <c r="H38" s="65">
        <f t="shared" si="1"/>
        <v>10.432013769363166</v>
      </c>
    </row>
    <row r="39" spans="1:8" s="28" customFormat="1" x14ac:dyDescent="0.2">
      <c r="A39" s="29" t="s">
        <v>52</v>
      </c>
      <c r="B39" s="44" t="s">
        <v>20</v>
      </c>
      <c r="C39" s="44" t="s">
        <v>29</v>
      </c>
      <c r="D39" s="32">
        <v>5788.0999999999995</v>
      </c>
      <c r="E39" s="32">
        <v>2441.9</v>
      </c>
      <c r="F39" s="67">
        <f t="shared" si="0"/>
        <v>0.42188282856204978</v>
      </c>
      <c r="G39" s="69">
        <v>1691.6</v>
      </c>
      <c r="H39" s="65">
        <f t="shared" si="1"/>
        <v>0.6927392604119742</v>
      </c>
    </row>
    <row r="40" spans="1:8" s="28" customFormat="1" x14ac:dyDescent="0.2">
      <c r="A40" s="42" t="s">
        <v>53</v>
      </c>
      <c r="B40" s="43" t="s">
        <v>37</v>
      </c>
      <c r="C40" s="43"/>
      <c r="D40" s="38">
        <f>SUM(D41:D42)</f>
        <v>63304.711400000007</v>
      </c>
      <c r="E40" s="38">
        <f>SUM(E41:E42)</f>
        <v>26046.5</v>
      </c>
      <c r="F40" s="66">
        <f t="shared" si="0"/>
        <v>0.41144646936973472</v>
      </c>
      <c r="G40" s="68">
        <f>G41+G42</f>
        <v>29967.200000000001</v>
      </c>
      <c r="H40" s="64">
        <f t="shared" si="1"/>
        <v>1.1505269421995279</v>
      </c>
    </row>
    <row r="41" spans="1:8" s="28" customFormat="1" x14ac:dyDescent="0.2">
      <c r="A41" s="29" t="s">
        <v>54</v>
      </c>
      <c r="B41" s="44" t="s">
        <v>37</v>
      </c>
      <c r="C41" s="44" t="s">
        <v>8</v>
      </c>
      <c r="D41" s="32">
        <v>63304.711400000007</v>
      </c>
      <c r="E41" s="32">
        <v>26046.5</v>
      </c>
      <c r="F41" s="67">
        <f t="shared" si="0"/>
        <v>0.41144646936973472</v>
      </c>
      <c r="G41" s="69">
        <v>29667.200000000001</v>
      </c>
      <c r="H41" s="65">
        <f t="shared" si="1"/>
        <v>1.1390090799147679</v>
      </c>
    </row>
    <row r="42" spans="1:8" s="28" customFormat="1" x14ac:dyDescent="0.2">
      <c r="A42" s="30" t="s">
        <v>55</v>
      </c>
      <c r="B42" s="26" t="s">
        <v>37</v>
      </c>
      <c r="C42" s="26" t="s">
        <v>14</v>
      </c>
      <c r="D42" s="32">
        <v>0</v>
      </c>
      <c r="E42" s="32">
        <v>0</v>
      </c>
      <c r="F42" s="67">
        <v>0</v>
      </c>
      <c r="G42" s="69">
        <v>300</v>
      </c>
      <c r="H42" s="65"/>
    </row>
    <row r="43" spans="1:8" s="24" customFormat="1" x14ac:dyDescent="0.2">
      <c r="A43" s="46" t="s">
        <v>56</v>
      </c>
      <c r="B43" s="37" t="s">
        <v>29</v>
      </c>
      <c r="C43" s="35"/>
      <c r="D43" s="38">
        <f>D44</f>
        <v>110.3</v>
      </c>
      <c r="E43" s="38">
        <f>E44</f>
        <v>0</v>
      </c>
      <c r="F43" s="66">
        <f t="shared" si="0"/>
        <v>0</v>
      </c>
      <c r="G43" s="68">
        <v>0</v>
      </c>
      <c r="H43" s="65"/>
    </row>
    <row r="44" spans="1:8" s="28" customFormat="1" x14ac:dyDescent="0.2">
      <c r="A44" s="47" t="s">
        <v>57</v>
      </c>
      <c r="B44" s="35" t="s">
        <v>29</v>
      </c>
      <c r="C44" s="35" t="s">
        <v>20</v>
      </c>
      <c r="D44" s="32">
        <v>110.3</v>
      </c>
      <c r="E44" s="32">
        <v>0</v>
      </c>
      <c r="F44" s="67">
        <f t="shared" si="0"/>
        <v>0</v>
      </c>
      <c r="G44" s="69">
        <v>0</v>
      </c>
      <c r="H44" s="65"/>
    </row>
    <row r="45" spans="1:8" s="24" customFormat="1" x14ac:dyDescent="0.2">
      <c r="A45" s="42" t="s">
        <v>58</v>
      </c>
      <c r="B45" s="48">
        <v>10</v>
      </c>
      <c r="C45" s="48"/>
      <c r="D45" s="38">
        <f>SUM(D46:D49)</f>
        <v>16484.400000000001</v>
      </c>
      <c r="E45" s="38">
        <f>SUM(E46:E49)</f>
        <v>10942</v>
      </c>
      <c r="F45" s="66">
        <f t="shared" si="0"/>
        <v>0.66377908810754405</v>
      </c>
      <c r="G45" s="68">
        <f>G46+G47+G49+G48</f>
        <v>14116.8</v>
      </c>
      <c r="H45" s="64">
        <f t="shared" si="1"/>
        <v>1.2901480533723269</v>
      </c>
    </row>
    <row r="46" spans="1:8" s="28" customFormat="1" x14ac:dyDescent="0.2">
      <c r="A46" s="49" t="s">
        <v>59</v>
      </c>
      <c r="B46" s="26">
        <v>10</v>
      </c>
      <c r="C46" s="26" t="s">
        <v>8</v>
      </c>
      <c r="D46" s="32">
        <v>2834.6000000000004</v>
      </c>
      <c r="E46" s="32">
        <v>1392.3</v>
      </c>
      <c r="F46" s="67">
        <f t="shared" si="0"/>
        <v>0.4911804134622168</v>
      </c>
      <c r="G46" s="69">
        <v>1245.3</v>
      </c>
      <c r="H46" s="65">
        <f t="shared" si="1"/>
        <v>0.89441930618401211</v>
      </c>
    </row>
    <row r="47" spans="1:8" s="28" customFormat="1" x14ac:dyDescent="0.2">
      <c r="A47" s="50" t="s">
        <v>60</v>
      </c>
      <c r="B47" s="26" t="s">
        <v>31</v>
      </c>
      <c r="C47" s="26" t="s">
        <v>12</v>
      </c>
      <c r="D47" s="32">
        <v>13531.2</v>
      </c>
      <c r="E47" s="32">
        <v>9491.1</v>
      </c>
      <c r="F47" s="67">
        <f t="shared" si="0"/>
        <v>0.70142337708407232</v>
      </c>
      <c r="G47" s="69">
        <v>12026.5</v>
      </c>
      <c r="H47" s="65">
        <f t="shared" si="1"/>
        <v>1.2671344733487162</v>
      </c>
    </row>
    <row r="48" spans="1:8" s="28" customFormat="1" x14ac:dyDescent="0.2">
      <c r="A48" s="51" t="s">
        <v>61</v>
      </c>
      <c r="B48" s="26" t="s">
        <v>31</v>
      </c>
      <c r="C48" s="26" t="s">
        <v>14</v>
      </c>
      <c r="D48" s="32">
        <v>0</v>
      </c>
      <c r="E48" s="32">
        <v>0</v>
      </c>
      <c r="F48" s="67">
        <v>0</v>
      </c>
      <c r="G48" s="69">
        <v>834.3</v>
      </c>
      <c r="H48" s="65"/>
    </row>
    <row r="49" spans="1:8" s="28" customFormat="1" x14ac:dyDescent="0.2">
      <c r="A49" s="49" t="s">
        <v>62</v>
      </c>
      <c r="B49" s="26">
        <v>10</v>
      </c>
      <c r="C49" s="26" t="s">
        <v>18</v>
      </c>
      <c r="D49" s="32">
        <v>118.6</v>
      </c>
      <c r="E49" s="32">
        <v>58.6</v>
      </c>
      <c r="F49" s="67">
        <f t="shared" si="0"/>
        <v>0.494097807757167</v>
      </c>
      <c r="G49" s="69">
        <v>10.7</v>
      </c>
      <c r="H49" s="65">
        <f t="shared" si="1"/>
        <v>0.1825938566552901</v>
      </c>
    </row>
    <row r="50" spans="1:8" s="24" customFormat="1" x14ac:dyDescent="0.2">
      <c r="A50" s="52" t="s">
        <v>63</v>
      </c>
      <c r="B50" s="37" t="s">
        <v>22</v>
      </c>
      <c r="C50" s="37"/>
      <c r="D50" s="38">
        <f>D51</f>
        <v>13588.500000000002</v>
      </c>
      <c r="E50" s="38">
        <f>E51</f>
        <v>6884.9</v>
      </c>
      <c r="F50" s="66">
        <f t="shared" si="0"/>
        <v>0.50667108216506596</v>
      </c>
      <c r="G50" s="68">
        <f>G51+G52</f>
        <v>8475.7999999999993</v>
      </c>
      <c r="H50" s="64">
        <f t="shared" si="1"/>
        <v>1.231070894275879</v>
      </c>
    </row>
    <row r="51" spans="1:8" s="28" customFormat="1" x14ac:dyDescent="0.2">
      <c r="A51" s="51" t="s">
        <v>64</v>
      </c>
      <c r="B51" s="26" t="s">
        <v>22</v>
      </c>
      <c r="C51" s="26" t="s">
        <v>8</v>
      </c>
      <c r="D51" s="32">
        <v>13588.500000000002</v>
      </c>
      <c r="E51" s="32">
        <v>6884.9</v>
      </c>
      <c r="F51" s="67">
        <f t="shared" si="0"/>
        <v>0.50667108216506596</v>
      </c>
      <c r="G51" s="69">
        <v>7438.8</v>
      </c>
      <c r="H51" s="65">
        <f t="shared" si="1"/>
        <v>1.0804514226786157</v>
      </c>
    </row>
    <row r="52" spans="1:8" s="28" customFormat="1" x14ac:dyDescent="0.2">
      <c r="A52" s="51"/>
      <c r="B52" s="26" t="s">
        <v>22</v>
      </c>
      <c r="C52" s="26" t="s">
        <v>16</v>
      </c>
      <c r="D52" s="32">
        <v>0</v>
      </c>
      <c r="E52" s="32">
        <v>0</v>
      </c>
      <c r="F52" s="67">
        <v>0</v>
      </c>
      <c r="G52" s="69">
        <v>1037</v>
      </c>
      <c r="H52" s="65"/>
    </row>
    <row r="53" spans="1:8" s="53" customFormat="1" x14ac:dyDescent="0.2">
      <c r="A53" s="52" t="s">
        <v>65</v>
      </c>
      <c r="B53" s="37"/>
      <c r="C53" s="37"/>
      <c r="D53" s="38">
        <f>D8+D17+D19+D23+D28+D32+D34+D40+D43+D45+D50</f>
        <v>773052.9114000001</v>
      </c>
      <c r="E53" s="38">
        <f>E8+E17+E19+E23+E28+E32+E34+E40+E43+E45+E50</f>
        <v>292995.90000000002</v>
      </c>
      <c r="F53" s="66">
        <f t="shared" si="0"/>
        <v>0.37901144369197698</v>
      </c>
      <c r="G53" s="68">
        <f>G8+G17+G19+G23+G28+G32+G34+G40+G43+G45+G50</f>
        <v>257830.49999999997</v>
      </c>
      <c r="H53" s="64">
        <f t="shared" si="1"/>
        <v>0.87997989050358705</v>
      </c>
    </row>
    <row r="54" spans="1:8" x14ac:dyDescent="0.2">
      <c r="G54" s="70"/>
    </row>
    <row r="55" spans="1:8" x14ac:dyDescent="0.2">
      <c r="D55" s="55"/>
      <c r="F55" s="56"/>
      <c r="G55" s="70"/>
    </row>
    <row r="56" spans="1:8" x14ac:dyDescent="0.2">
      <c r="D56" s="55"/>
      <c r="F56" s="56"/>
    </row>
    <row r="57" spans="1:8" x14ac:dyDescent="0.2">
      <c r="D57" s="55"/>
      <c r="F57" s="56"/>
    </row>
    <row r="58" spans="1:8" x14ac:dyDescent="0.2">
      <c r="D58" s="55"/>
      <c r="F58" s="56"/>
    </row>
    <row r="59" spans="1:8" x14ac:dyDescent="0.2">
      <c r="D59" s="55"/>
      <c r="F59" s="56"/>
    </row>
    <row r="60" spans="1:8" x14ac:dyDescent="0.2">
      <c r="D60" s="55"/>
      <c r="F60" s="56"/>
    </row>
    <row r="61" spans="1:8" x14ac:dyDescent="0.2">
      <c r="D61" s="55"/>
      <c r="F61" s="56"/>
    </row>
    <row r="62" spans="1:8" x14ac:dyDescent="0.2">
      <c r="D62" s="55"/>
      <c r="F62" s="56"/>
    </row>
    <row r="63" spans="1:8" x14ac:dyDescent="0.2">
      <c r="A63" s="57"/>
      <c r="D63" s="55"/>
      <c r="F63" s="56"/>
    </row>
    <row r="64" spans="1:8" x14ac:dyDescent="0.2">
      <c r="A64" s="58"/>
      <c r="C64" s="59"/>
      <c r="D64" s="55"/>
      <c r="F64" s="56"/>
    </row>
    <row r="65" spans="1:6" x14ac:dyDescent="0.2">
      <c r="A65" s="57"/>
      <c r="C65" s="59"/>
      <c r="D65" s="55"/>
      <c r="F65" s="56"/>
    </row>
    <row r="66" spans="1:6" x14ac:dyDescent="0.2">
      <c r="D66" s="55"/>
      <c r="F66" s="56"/>
    </row>
    <row r="67" spans="1:6" x14ac:dyDescent="0.2">
      <c r="D67" s="55"/>
      <c r="F67" s="56"/>
    </row>
    <row r="68" spans="1:6" x14ac:dyDescent="0.2">
      <c r="D68" s="55"/>
      <c r="F68" s="56"/>
    </row>
    <row r="69" spans="1:6" x14ac:dyDescent="0.2">
      <c r="D69" s="55"/>
      <c r="F69" s="56"/>
    </row>
    <row r="70" spans="1:6" x14ac:dyDescent="0.2">
      <c r="D70" s="55"/>
      <c r="F70" s="56"/>
    </row>
    <row r="71" spans="1:6" x14ac:dyDescent="0.2">
      <c r="D71" s="55"/>
      <c r="F71" s="56"/>
    </row>
    <row r="72" spans="1:6" x14ac:dyDescent="0.2">
      <c r="D72" s="55"/>
      <c r="F72" s="56"/>
    </row>
    <row r="73" spans="1:6" x14ac:dyDescent="0.2">
      <c r="D73" s="55"/>
      <c r="F73" s="56"/>
    </row>
    <row r="74" spans="1:6" x14ac:dyDescent="0.2">
      <c r="D74" s="55"/>
      <c r="F74" s="56"/>
    </row>
    <row r="75" spans="1:6" x14ac:dyDescent="0.2">
      <c r="D75" s="55"/>
      <c r="F75" s="56"/>
    </row>
    <row r="76" spans="1:6" x14ac:dyDescent="0.2">
      <c r="D76" s="55"/>
      <c r="F76" s="56"/>
    </row>
    <row r="77" spans="1:6" x14ac:dyDescent="0.2">
      <c r="D77" s="55"/>
      <c r="F77" s="56"/>
    </row>
    <row r="78" spans="1:6" x14ac:dyDescent="0.2">
      <c r="D78" s="55"/>
      <c r="F78" s="56"/>
    </row>
    <row r="79" spans="1:6" x14ac:dyDescent="0.2">
      <c r="D79" s="55"/>
      <c r="F79" s="56"/>
    </row>
    <row r="80" spans="1:6" x14ac:dyDescent="0.2">
      <c r="D80" s="55"/>
      <c r="F80" s="56"/>
    </row>
    <row r="81" spans="1:6" x14ac:dyDescent="0.2">
      <c r="D81" s="55"/>
      <c r="F81" s="56"/>
    </row>
    <row r="82" spans="1:6" x14ac:dyDescent="0.2">
      <c r="D82" s="55"/>
      <c r="F82" s="56"/>
    </row>
    <row r="83" spans="1:6" x14ac:dyDescent="0.2">
      <c r="D83" s="55"/>
      <c r="F83" s="56"/>
    </row>
    <row r="84" spans="1:6" x14ac:dyDescent="0.2">
      <c r="D84" s="55"/>
      <c r="F84" s="56"/>
    </row>
    <row r="85" spans="1:6" x14ac:dyDescent="0.2">
      <c r="D85" s="55"/>
      <c r="F85" s="56"/>
    </row>
    <row r="86" spans="1:6" x14ac:dyDescent="0.2">
      <c r="D86" s="55"/>
      <c r="F86" s="56"/>
    </row>
    <row r="87" spans="1:6" x14ac:dyDescent="0.2">
      <c r="D87" s="55"/>
      <c r="F87" s="56"/>
    </row>
    <row r="88" spans="1:6" x14ac:dyDescent="0.2">
      <c r="A88" s="60"/>
      <c r="B88" s="61"/>
      <c r="C88" s="61"/>
      <c r="D88" s="62"/>
    </row>
    <row r="89" spans="1:6" x14ac:dyDescent="0.2">
      <c r="D89" s="55"/>
    </row>
    <row r="90" spans="1:6" x14ac:dyDescent="0.2">
      <c r="D90" s="55"/>
    </row>
  </sheetData>
  <mergeCells count="2">
    <mergeCell ref="B1:C1"/>
    <mergeCell ref="A4:F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Расходы2023</vt:lpstr>
      <vt:lpstr>Расходы2023!Область_печати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Администратор07</dc:creator>
  <cp:lastModifiedBy>Администратор07</cp:lastModifiedBy>
  <dcterms:created xsi:type="dcterms:W3CDTF">2023-07-19T06:54:25Z</dcterms:created>
  <dcterms:modified xsi:type="dcterms:W3CDTF">2023-07-19T09:48:29Z</dcterms:modified>
</cp:coreProperties>
</file>