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Ольга Евгеньевна\исполнение бюджета\2023\3 квартал\На сайт\"/>
    </mc:Choice>
  </mc:AlternateContent>
  <bookViews>
    <workbookView xWindow="0" yWindow="0" windowWidth="28800" windowHeight="12300"/>
  </bookViews>
  <sheets>
    <sheet name="Расходы2023" sheetId="1" r:id="rId1"/>
  </sheets>
  <definedNames>
    <definedName name="А">#REF!</definedName>
    <definedName name="_xlnm.Print_Area" localSheetId="0">Расходы2023!$A$1:$H$64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8" i="1"/>
  <c r="G55" i="1"/>
  <c r="G52" i="1" l="1"/>
  <c r="G46" i="1"/>
  <c r="G44" i="1"/>
  <c r="G40" i="1"/>
  <c r="G34" i="1"/>
  <c r="G32" i="1"/>
  <c r="G28" i="1"/>
  <c r="G23" i="1"/>
  <c r="G19" i="1"/>
  <c r="G17" i="1"/>
  <c r="G8" i="1"/>
  <c r="F54" i="1"/>
  <c r="F53" i="1"/>
  <c r="F52" i="1"/>
  <c r="E52" i="1"/>
  <c r="D52" i="1"/>
  <c r="F51" i="1"/>
  <c r="F50" i="1"/>
  <c r="F49" i="1"/>
  <c r="F48" i="1"/>
  <c r="F47" i="1"/>
  <c r="F46" i="1"/>
  <c r="E46" i="1"/>
  <c r="D46" i="1"/>
  <c r="F45" i="1"/>
  <c r="F44" i="1"/>
  <c r="E44" i="1"/>
  <c r="D44" i="1"/>
  <c r="F43" i="1"/>
  <c r="F42" i="1"/>
  <c r="F41" i="1"/>
  <c r="E40" i="1"/>
  <c r="F40" i="1" s="1"/>
  <c r="D40" i="1"/>
  <c r="F39" i="1"/>
  <c r="F38" i="1"/>
  <c r="F37" i="1"/>
  <c r="F36" i="1"/>
  <c r="F35" i="1"/>
  <c r="E34" i="1"/>
  <c r="F34" i="1" s="1"/>
  <c r="D34" i="1"/>
  <c r="F33" i="1"/>
  <c r="E32" i="1"/>
  <c r="F32" i="1" s="1"/>
  <c r="D32" i="1"/>
  <c r="F31" i="1"/>
  <c r="F30" i="1"/>
  <c r="F29" i="1"/>
  <c r="F28" i="1"/>
  <c r="E28" i="1"/>
  <c r="D28" i="1"/>
  <c r="F27" i="1"/>
  <c r="F26" i="1"/>
  <c r="F25" i="1"/>
  <c r="F24" i="1"/>
  <c r="E23" i="1"/>
  <c r="F23" i="1" s="1"/>
  <c r="D23" i="1"/>
  <c r="F22" i="1"/>
  <c r="F21" i="1"/>
  <c r="F20" i="1"/>
  <c r="E19" i="1"/>
  <c r="F19" i="1" s="1"/>
  <c r="D19" i="1"/>
  <c r="F18" i="1"/>
  <c r="E17" i="1"/>
  <c r="F17" i="1" s="1"/>
  <c r="D17" i="1"/>
  <c r="F16" i="1"/>
  <c r="F13" i="1"/>
  <c r="F12" i="1"/>
  <c r="F11" i="1"/>
  <c r="F10" i="1"/>
  <c r="F9" i="1"/>
  <c r="E8" i="1"/>
  <c r="E55" i="1" s="1"/>
  <c r="D8" i="1"/>
  <c r="D55" i="1" s="1"/>
  <c r="F55" i="1" l="1"/>
  <c r="F8" i="1"/>
</calcChain>
</file>

<file path=xl/sharedStrings.xml><?xml version="1.0" encoding="utf-8"?>
<sst xmlns="http://schemas.openxmlformats.org/spreadsheetml/2006/main" count="138" uniqueCount="71">
  <si>
    <t>II. Расходы бюджета округа</t>
  </si>
  <si>
    <t>Наименование</t>
  </si>
  <si>
    <t>Раздел</t>
  </si>
  <si>
    <t>Подраздел</t>
  </si>
  <si>
    <t>Утверждено на 1 октября 2023 года</t>
  </si>
  <si>
    <t>Факт. исполнено за отчетный период</t>
  </si>
  <si>
    <t>Процент исполнения к годовому плану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</si>
  <si>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</si>
  <si>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</si>
  <si>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</si>
  <si>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</si>
  <si>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</si>
  <si>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03</t>
  </si>
  <si>
    <t>Функционирование Правительства Российской Федерации, высших исполнительных органов государственной власти субъектов РФ, местных администраций</t>
  </si>
  <si>
    <t>04</t>
  </si>
  <si>
    <t>Судебная система</t>
  </si>
  <si>
    <t>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</si>
  <si>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</si>
  <si>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</si>
  <si>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 xml:space="preserve">Обеспечение проведения выборов и референдумов
</t>
  </si>
  <si>
    <t>07</t>
  </si>
  <si>
    <t>Резервные фонды</t>
  </si>
  <si>
    <t>11</t>
  </si>
  <si>
    <t>Другие общегосударственные вопросы</t>
  </si>
  <si>
    <t>13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</si>
  <si>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</si>
  <si>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</si>
  <si>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</si>
  <si>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Гражданская оборона</t>
  </si>
  <si>
    <t>09</t>
  </si>
  <si>
    <t>Защита населения и территории от чрезвычайных ситуаций природного и техногенного характера, пожарная безопасность</t>
  </si>
  <si>
    <t>10</t>
  </si>
  <si>
    <t>Другие вопросы в области национальной безопасности и правоохранительной деятельности</t>
  </si>
  <si>
    <t>14</t>
  </si>
  <si>
    <t>НАЦИОНАЛЬНАЯ ЭКОНОМИКА</t>
  </si>
  <si>
    <t>Общеэкономические вопросы</t>
  </si>
  <si>
    <t>Транспорт</t>
  </si>
  <si>
    <t>08</t>
  </si>
  <si>
    <t>Дорожное хозяйство (дорожные фонды)</t>
  </si>
  <si>
    <t>Другие вопросы в области национальной экономики</t>
  </si>
  <si>
    <t>12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</si>
  <si>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</si>
  <si>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</si>
  <si>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</si>
  <si>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</si>
  <si>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ОХРАНА ОКРУЖАЮЩЕЙ СРЕДЫ</t>
  </si>
  <si>
    <t>Другие вопросы в области охраны окружающей среды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</si>
  <si>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</si>
  <si>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</si>
  <si>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</si>
  <si>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</si>
  <si>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Молодёжная политика</t>
  </si>
  <si>
    <t>Другие вопросы в области образования</t>
  </si>
  <si>
    <t xml:space="preserve">КУЛЬТУРА, КИНЕМАТОГРАФИЯ </t>
  </si>
  <si>
    <t>Культура</t>
  </si>
  <si>
    <t>Другие вопросы в области культуры,кинематографии</t>
  </si>
  <si>
    <t>Другие вопросы в области культуры, кинематографии</t>
  </si>
  <si>
    <t>ЗДРАВООХРАНЕНИЕ</t>
  </si>
  <si>
    <t>Санитарно-эпидемиологическое благополучие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</si>
  <si>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</si>
  <si>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</si>
  <si>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</si>
  <si>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</si>
  <si>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</si>
  <si>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</si>
  <si>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 xml:space="preserve">Физическая культура </t>
  </si>
  <si>
    <t>Другие вопросы в области физической культуры и спорта</t>
  </si>
  <si>
    <t>Итого расходов</t>
  </si>
  <si>
    <t>% исполнения к 9 мес. 2022 году консолидированного бюджета</t>
  </si>
  <si>
    <t>Факт. исполнено за 9 мес. 2022 года консолидированного бюджета</t>
  </si>
  <si>
    <t>(тыс.рублей)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</si>
</sst>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#,##0.0_ ;\-#,##0.0\ "/>
    <numFmt numFmtId="166" formatCode="0.0"/>
  </numFmts>
  <fonts count="12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0"/>
      <color rgb="FFFF0000"/>
      <name val="Arial Cyr"/>
      <charset val="204"/>
    </font>
    <font>
      <sz val="11"/>
      <name val="Times New Roman"/>
      <family val="1"/>
      <charset val="204"/>
    </font>
    <font>
      <b/>
      <sz val="10"/>
      <color rgb="FFFF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72">
    <xf numFmtId="0" fontId="0" fillId="0" borderId="0" xfId="0"/>
    <xf numFmtId="0" fontId="1" fillId="0" borderId="0" xfId="0" applyFont="1" applyFill="1" applyAlignment="1">
      <alignment vertical="distributed" shrinkToFit="1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wrapText="1"/>
    </xf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Alignment="1"/>
    <xf numFmtId="0" fontId="0" fillId="0" borderId="0" xfId="0" applyFill="1" applyAlignment="1"/>
    <xf numFmtId="0" fontId="1" fillId="0" borderId="0" xfId="0" applyFont="1" applyFill="1" applyAlignment="1">
      <alignment horizontal="center" vertical="distributed" shrinkToFi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justify"/>
    </xf>
    <xf numFmtId="0" fontId="1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distributed" shrinkToFit="1"/>
    </xf>
    <xf numFmtId="0" fontId="4" fillId="0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6" fillId="0" borderId="2" xfId="0" applyNumberFormat="1" applyFont="1" applyFill="1" applyBorder="1" applyAlignment="1" applyProtection="1">
      <alignment horizontal="justify" vertical="distributed" shrinkToFit="1"/>
    </xf>
    <xf numFmtId="49" fontId="6" fillId="0" borderId="2" xfId="0" applyNumberFormat="1" applyFont="1" applyFill="1" applyBorder="1" applyAlignment="1" applyProtection="1">
      <alignment horizontal="center" vertical="center"/>
    </xf>
    <xf numFmtId="164" fontId="6" fillId="2" borderId="2" xfId="0" applyNumberFormat="1" applyFont="1" applyFill="1" applyBorder="1" applyAlignment="1" applyProtection="1">
      <alignment horizontal="center" vertical="center"/>
    </xf>
    <xf numFmtId="165" fontId="6" fillId="2" borderId="2" xfId="0" applyNumberFormat="1" applyFont="1" applyFill="1" applyBorder="1" applyAlignment="1">
      <alignment horizontal="center" vertical="center"/>
    </xf>
    <xf numFmtId="0" fontId="7" fillId="0" borderId="0" xfId="0" applyFont="1" applyFill="1"/>
    <xf numFmtId="0" fontId="1" fillId="0" borderId="2" xfId="0" applyNumberFormat="1" applyFont="1" applyFill="1" applyBorder="1" applyAlignment="1" applyProtection="1">
      <alignment horizontal="justify" vertical="distributed" shrinkToFit="1"/>
    </xf>
    <xf numFmtId="49" fontId="1" fillId="0" borderId="2" xfId="0" applyNumberFormat="1" applyFont="1" applyFill="1" applyBorder="1" applyAlignment="1" applyProtection="1">
      <alignment horizontal="center" vertical="center"/>
    </xf>
    <xf numFmtId="164" fontId="1" fillId="2" borderId="2" xfId="0" applyNumberFormat="1" applyFont="1" applyFill="1" applyBorder="1" applyAlignment="1" applyProtection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1" fillId="0" borderId="2" xfId="0" applyNumberFormat="1" applyFont="1" applyFill="1" applyBorder="1" applyAlignment="1" applyProtection="1">
      <alignment horizontal="left" vertical="distributed" shrinkToFit="1"/>
    </xf>
    <xf numFmtId="0" fontId="1" fillId="0" borderId="2" xfId="0" applyFont="1" applyFill="1" applyBorder="1" applyAlignment="1">
      <alignment vertical="distributed" shrinkToFit="1"/>
    </xf>
    <xf numFmtId="0" fontId="1" fillId="0" borderId="3" xfId="1" applyNumberFormat="1" applyFont="1" applyFill="1" applyBorder="1" applyAlignment="1" applyProtection="1">
      <alignment horizontal="left" vertical="distributed" shrinkToFit="1"/>
      <protection hidden="1"/>
    </xf>
    <xf numFmtId="164" fontId="1" fillId="2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distributed" wrapText="1" shrinkToFit="1"/>
    </xf>
    <xf numFmtId="0" fontId="9" fillId="0" borderId="0" xfId="0" applyFont="1" applyFill="1"/>
    <xf numFmtId="49" fontId="1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vertical="distributed" shrinkToFit="1"/>
    </xf>
    <xf numFmtId="0" fontId="10" fillId="2" borderId="2" xfId="0" applyFont="1" applyFill="1" applyBorder="1" applyAlignment="1">
      <alignment horizontal="left" vertical="center" wrapText="1"/>
    </xf>
    <xf numFmtId="0" fontId="6" fillId="0" borderId="2" xfId="0" applyNumberFormat="1" applyFont="1" applyFill="1" applyBorder="1" applyAlignment="1" applyProtection="1">
      <alignment horizontal="left" vertical="distributed" shrinkToFi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 vertical="distributed" shrinkToFit="1"/>
    </xf>
    <xf numFmtId="0" fontId="6" fillId="0" borderId="1" xfId="0" applyFont="1" applyFill="1" applyBorder="1" applyAlignment="1">
      <alignment horizontal="left" vertical="distributed" shrinkToFit="1"/>
    </xf>
    <xf numFmtId="49" fontId="1" fillId="0" borderId="1" xfId="0" applyNumberFormat="1" applyFont="1" applyFill="1" applyBorder="1" applyAlignment="1">
      <alignment horizontal="left" vertical="distributed" shrinkToFit="1"/>
    </xf>
    <xf numFmtId="0" fontId="6" fillId="0" borderId="2" xfId="0" applyNumberFormat="1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 applyProtection="1">
      <alignment horizontal="left" vertical="distributed" shrinkToFit="1"/>
    </xf>
    <xf numFmtId="49" fontId="1" fillId="0" borderId="2" xfId="0" applyNumberFormat="1" applyFont="1" applyFill="1" applyBorder="1" applyAlignment="1" applyProtection="1">
      <alignment vertical="distributed" shrinkToFit="1"/>
    </xf>
    <xf numFmtId="0" fontId="1" fillId="0" borderId="2" xfId="0" applyFont="1" applyFill="1" applyBorder="1" applyAlignment="1">
      <alignment horizontal="left" vertical="distributed" shrinkToFit="1"/>
    </xf>
    <xf numFmtId="0" fontId="6" fillId="0" borderId="2" xfId="0" applyFont="1" applyFill="1" applyBorder="1" applyAlignment="1">
      <alignment vertical="distributed" shrinkToFit="1"/>
    </xf>
    <xf numFmtId="0" fontId="1" fillId="0" borderId="0" xfId="0" applyFont="1" applyFill="1"/>
    <xf numFmtId="0" fontId="11" fillId="0" borderId="0" xfId="0" applyFont="1" applyFill="1"/>
    <xf numFmtId="0" fontId="1" fillId="0" borderId="0" xfId="0" applyFont="1" applyFill="1" applyAlignment="1"/>
    <xf numFmtId="166" fontId="0" fillId="2" borderId="0" xfId="0" applyNumberFormat="1" applyFill="1" applyAlignment="1"/>
    <xf numFmtId="166" fontId="0" fillId="0" borderId="0" xfId="0" applyNumberFormat="1" applyFill="1" applyAlignment="1"/>
    <xf numFmtId="164" fontId="1" fillId="0" borderId="0" xfId="0" applyNumberFormat="1" applyFont="1" applyFill="1" applyAlignment="1">
      <alignment vertical="distributed" shrinkToFit="1"/>
    </xf>
    <xf numFmtId="166" fontId="0" fillId="2" borderId="0" xfId="0" applyNumberFormat="1" applyFill="1" applyAlignment="1">
      <alignment horizontal="right"/>
    </xf>
    <xf numFmtId="166" fontId="1" fillId="0" borderId="0" xfId="0" applyNumberFormat="1" applyFont="1" applyFill="1" applyAlignment="1">
      <alignment horizontal="left"/>
    </xf>
    <xf numFmtId="0" fontId="6" fillId="0" borderId="0" xfId="0" applyFont="1" applyFill="1" applyAlignment="1">
      <alignment vertical="distributed" shrinkToFit="1"/>
    </xf>
    <xf numFmtId="0" fontId="6" fillId="0" borderId="0" xfId="0" applyFont="1" applyFill="1" applyAlignment="1"/>
    <xf numFmtId="166" fontId="7" fillId="2" borderId="0" xfId="0" applyNumberFormat="1" applyFont="1" applyFill="1" applyAlignment="1"/>
    <xf numFmtId="0" fontId="3" fillId="2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66" fontId="6" fillId="0" borderId="2" xfId="0" applyNumberFormat="1" applyFont="1" applyFill="1" applyBorder="1" applyAlignment="1">
      <alignment horizontal="center" vertical="center"/>
    </xf>
    <xf numFmtId="166" fontId="1" fillId="0" borderId="2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tabSelected="1" view="pageBreakPreview" topLeftCell="A7" zoomScaleNormal="100" zoomScaleSheetLayoutView="100" workbookViewId="0">
      <selection activeCell="H20" sqref="H20:H22"/>
    </sheetView>
  </sheetViews>
  <sheetFormatPr defaultRowHeight="12.75" x14ac:dyDescent="0.2"/>
  <cols>
    <col min="1" max="1" width="86.28515625" style="1" customWidth="1"/>
    <col min="2" max="2" width="9.5703125" style="55" customWidth="1"/>
    <col min="3" max="3" width="7" style="55" customWidth="1"/>
    <col min="4" max="4" width="11.7109375" style="7" customWidth="1"/>
    <col min="5" max="5" width="13.7109375" style="7" customWidth="1"/>
    <col min="6" max="6" width="15" style="8" customWidth="1"/>
    <col min="7" max="7" width="17.5703125" style="4" customWidth="1"/>
    <col min="8" max="8" width="18.140625" style="4" customWidth="1"/>
    <col min="9" max="16384" width="9.140625" style="4"/>
  </cols>
  <sheetData>
    <row r="1" spans="1:8" x14ac:dyDescent="0.2">
      <c r="B1" s="68"/>
      <c r="C1" s="68"/>
      <c r="D1" s="2"/>
      <c r="E1" s="3"/>
      <c r="F1" s="3"/>
    </row>
    <row r="2" spans="1:8" x14ac:dyDescent="0.2">
      <c r="B2" s="5"/>
      <c r="C2" s="6"/>
      <c r="D2" s="2"/>
    </row>
    <row r="3" spans="1:8" x14ac:dyDescent="0.2">
      <c r="A3" s="9"/>
      <c r="B3" s="5"/>
      <c r="C3" s="6"/>
      <c r="D3" s="2"/>
      <c r="E3" s="10"/>
      <c r="F3" s="10"/>
    </row>
    <row r="4" spans="1:8" ht="15.75" x14ac:dyDescent="0.2">
      <c r="A4" s="69" t="s">
        <v>0</v>
      </c>
      <c r="B4" s="69"/>
      <c r="C4" s="69"/>
      <c r="D4" s="69"/>
      <c r="E4" s="69"/>
      <c r="F4" s="69"/>
    </row>
    <row r="5" spans="1:8" x14ac:dyDescent="0.2">
      <c r="A5" s="11"/>
      <c r="B5" s="5"/>
      <c r="C5" s="6"/>
      <c r="D5" s="2"/>
      <c r="F5" s="12"/>
      <c r="H5" s="12" t="s">
        <v>70</v>
      </c>
    </row>
    <row r="6" spans="1:8" ht="97.5" customHeight="1" x14ac:dyDescent="0.2">
      <c r="A6" s="13" t="s">
        <v>1</v>
      </c>
      <c r="B6" s="14" t="s">
        <v>2</v>
      </c>
      <c r="C6" s="14" t="s">
        <v>3</v>
      </c>
      <c r="D6" s="14" t="s">
        <v>4</v>
      </c>
      <c r="E6" s="14" t="s">
        <v>5</v>
      </c>
      <c r="F6" s="14" t="s">
        <v>6</v>
      </c>
      <c r="G6" s="64" t="s">
        <v>69</v>
      </c>
      <c r="H6" s="64" t="s">
        <v>68</v>
      </c>
    </row>
    <row r="7" spans="1:8" s="2" customFormat="1" ht="13.5" x14ac:dyDescent="0.25">
      <c r="A7" s="15">
        <v>1</v>
      </c>
      <c r="B7" s="16">
        <v>2</v>
      </c>
      <c r="C7" s="16">
        <v>3</v>
      </c>
      <c r="D7" s="17">
        <v>6</v>
      </c>
      <c r="E7" s="17">
        <v>7</v>
      </c>
      <c r="F7" s="18">
        <v>8</v>
      </c>
      <c r="G7" s="65"/>
      <c r="H7" s="65"/>
    </row>
    <row r="8" spans="1:8" s="23" customFormat="1" x14ac:dyDescent="0.2">
      <c r="A8" s="19" t="s">
        <v>7</v>
      </c>
      <c r="B8" s="20" t="s">
        <v>8</v>
      </c>
      <c r="C8" s="20"/>
      <c r="D8" s="21">
        <f>SUM(D9:D16)</f>
        <v>96633.1</v>
      </c>
      <c r="E8" s="21">
        <f>SUM(E9:E16)</f>
        <v>56311.500000000007</v>
      </c>
      <c r="F8" s="22">
        <f>E8/D8*100</f>
        <v>58.27351083634904</v>
      </c>
      <c r="G8" s="67">
        <f>G9+G10+G11+G12+G13+G14+G16</f>
        <v>57872.3</v>
      </c>
      <c r="H8" s="70">
        <f>E8/G8*100</f>
        <v>97.303027527850119</v>
      </c>
    </row>
    <row r="9" spans="1:8" s="28" customFormat="1" ht="25.5" x14ac:dyDescent="0.2">
      <c r="A9" s="24" t="s">
        <v>9</v>
      </c>
      <c r="B9" s="25" t="s">
        <v>8</v>
      </c>
      <c r="C9" s="25" t="s">
        <v>10</v>
      </c>
      <c r="D9" s="26">
        <v>2677.7</v>
      </c>
      <c r="E9" s="26">
        <v>1819</v>
      </c>
      <c r="F9" s="27">
        <f t="shared" ref="F9:F55" si="0">E9/D9*100</f>
        <v>67.931433693094817</v>
      </c>
      <c r="G9" s="66">
        <v>3088.2</v>
      </c>
      <c r="H9" s="71">
        <f t="shared" ref="H9:H55" si="1">E9/G9*100</f>
        <v>58.901625542387158</v>
      </c>
    </row>
    <row r="10" spans="1:8" s="28" customFormat="1" ht="25.5" x14ac:dyDescent="0.2">
      <c r="A10" s="29" t="s">
        <v>11</v>
      </c>
      <c r="B10" s="25" t="s">
        <v>8</v>
      </c>
      <c r="C10" s="25" t="s">
        <v>12</v>
      </c>
      <c r="D10" s="26">
        <v>788.7</v>
      </c>
      <c r="E10" s="26">
        <v>676.7</v>
      </c>
      <c r="F10" s="27">
        <f t="shared" si="0"/>
        <v>85.799416761759858</v>
      </c>
      <c r="G10" s="66">
        <v>1442.9</v>
      </c>
      <c r="H10" s="71">
        <f t="shared" si="1"/>
        <v>46.898606972070141</v>
      </c>
    </row>
    <row r="11" spans="1:8" s="28" customFormat="1" ht="25.5" x14ac:dyDescent="0.2">
      <c r="A11" s="30" t="s">
        <v>13</v>
      </c>
      <c r="B11" s="25" t="s">
        <v>8</v>
      </c>
      <c r="C11" s="25" t="s">
        <v>14</v>
      </c>
      <c r="D11" s="26">
        <v>42527.3</v>
      </c>
      <c r="E11" s="26">
        <v>27127.5</v>
      </c>
      <c r="F11" s="27">
        <f t="shared" si="0"/>
        <v>63.788437074537995</v>
      </c>
      <c r="G11" s="66">
        <v>24092.7</v>
      </c>
      <c r="H11" s="71">
        <f t="shared" si="1"/>
        <v>112.59634661121419</v>
      </c>
    </row>
    <row r="12" spans="1:8" s="28" customFormat="1" x14ac:dyDescent="0.2">
      <c r="A12" s="31" t="s">
        <v>15</v>
      </c>
      <c r="B12" s="25" t="s">
        <v>8</v>
      </c>
      <c r="C12" s="25" t="s">
        <v>16</v>
      </c>
      <c r="D12" s="32">
        <v>0.4</v>
      </c>
      <c r="E12" s="32">
        <v>0.4</v>
      </c>
      <c r="F12" s="27">
        <f t="shared" si="0"/>
        <v>100</v>
      </c>
      <c r="G12" s="66">
        <v>15.7</v>
      </c>
      <c r="H12" s="71">
        <f t="shared" si="1"/>
        <v>2.547770700636943</v>
      </c>
    </row>
    <row r="13" spans="1:8" s="28" customFormat="1" ht="25.5" x14ac:dyDescent="0.2">
      <c r="A13" s="30" t="s">
        <v>17</v>
      </c>
      <c r="B13" s="25" t="s">
        <v>8</v>
      </c>
      <c r="C13" s="25" t="s">
        <v>18</v>
      </c>
      <c r="D13" s="26">
        <v>9255</v>
      </c>
      <c r="E13" s="26">
        <v>6981</v>
      </c>
      <c r="F13" s="27">
        <f t="shared" si="0"/>
        <v>75.429497568881686</v>
      </c>
      <c r="G13" s="66">
        <v>6599.7</v>
      </c>
      <c r="H13" s="71">
        <f t="shared" si="1"/>
        <v>105.77753534251558</v>
      </c>
    </row>
    <row r="14" spans="1:8" s="34" customFormat="1" ht="25.5" x14ac:dyDescent="0.2">
      <c r="A14" s="33" t="s">
        <v>19</v>
      </c>
      <c r="B14" s="25" t="s">
        <v>8</v>
      </c>
      <c r="C14" s="25" t="s">
        <v>20</v>
      </c>
      <c r="D14" s="32">
        <v>0</v>
      </c>
      <c r="E14" s="32">
        <v>0</v>
      </c>
      <c r="F14" s="27">
        <v>0</v>
      </c>
      <c r="G14" s="66">
        <v>2000</v>
      </c>
      <c r="H14" s="71">
        <f t="shared" si="1"/>
        <v>0</v>
      </c>
    </row>
    <row r="15" spans="1:8" s="28" customFormat="1" hidden="1" x14ac:dyDescent="0.2">
      <c r="A15" s="30" t="s">
        <v>21</v>
      </c>
      <c r="B15" s="35" t="s">
        <v>8</v>
      </c>
      <c r="C15" s="35" t="s">
        <v>22</v>
      </c>
      <c r="D15" s="32">
        <v>0</v>
      </c>
      <c r="E15" s="32">
        <v>0</v>
      </c>
      <c r="F15" s="27">
        <v>0</v>
      </c>
      <c r="G15" s="66"/>
      <c r="H15" s="71" t="e">
        <f t="shared" si="1"/>
        <v>#DIV/0!</v>
      </c>
    </row>
    <row r="16" spans="1:8" s="28" customFormat="1" x14ac:dyDescent="0.2">
      <c r="A16" s="29" t="s">
        <v>23</v>
      </c>
      <c r="B16" s="25" t="s">
        <v>8</v>
      </c>
      <c r="C16" s="25" t="s">
        <v>24</v>
      </c>
      <c r="D16" s="26">
        <v>41384</v>
      </c>
      <c r="E16" s="26">
        <v>19706.900000000001</v>
      </c>
      <c r="F16" s="27">
        <f t="shared" si="0"/>
        <v>47.619611444036344</v>
      </c>
      <c r="G16" s="66">
        <v>20633.099999999999</v>
      </c>
      <c r="H16" s="71">
        <f t="shared" si="1"/>
        <v>95.51109624826131</v>
      </c>
    </row>
    <row r="17" spans="1:8" s="34" customFormat="1" x14ac:dyDescent="0.2">
      <c r="A17" s="36" t="s">
        <v>25</v>
      </c>
      <c r="B17" s="37" t="s">
        <v>10</v>
      </c>
      <c r="C17" s="37"/>
      <c r="D17" s="38">
        <f>D18</f>
        <v>332.5</v>
      </c>
      <c r="E17" s="38">
        <f>E18</f>
        <v>245.6</v>
      </c>
      <c r="F17" s="22">
        <f t="shared" si="0"/>
        <v>73.864661654135332</v>
      </c>
      <c r="G17" s="67">
        <f>G18</f>
        <v>369.8</v>
      </c>
      <c r="H17" s="70">
        <f t="shared" si="1"/>
        <v>66.414277988101674</v>
      </c>
    </row>
    <row r="18" spans="1:8" s="34" customFormat="1" x14ac:dyDescent="0.2">
      <c r="A18" s="39" t="s">
        <v>26</v>
      </c>
      <c r="B18" s="35" t="s">
        <v>10</v>
      </c>
      <c r="C18" s="35" t="s">
        <v>12</v>
      </c>
      <c r="D18" s="32">
        <v>332.5</v>
      </c>
      <c r="E18" s="32">
        <v>245.6</v>
      </c>
      <c r="F18" s="27">
        <f t="shared" si="0"/>
        <v>73.864661654135332</v>
      </c>
      <c r="G18" s="66">
        <v>369.8</v>
      </c>
      <c r="H18" s="71">
        <f t="shared" si="1"/>
        <v>66.414277988101674</v>
      </c>
    </row>
    <row r="19" spans="1:8" s="23" customFormat="1" x14ac:dyDescent="0.2">
      <c r="A19" s="19" t="s">
        <v>27</v>
      </c>
      <c r="B19" s="20" t="s">
        <v>12</v>
      </c>
      <c r="C19" s="20"/>
      <c r="D19" s="21">
        <f>SUM(D20:D22)</f>
        <v>6822.4000000000005</v>
      </c>
      <c r="E19" s="21">
        <f>SUM(E20:E22)</f>
        <v>4153.1000000000004</v>
      </c>
      <c r="F19" s="22">
        <f t="shared" si="0"/>
        <v>60.874472326454033</v>
      </c>
      <c r="G19" s="67">
        <f>G20+G21+G22</f>
        <v>3007.4</v>
      </c>
      <c r="H19" s="70">
        <f t="shared" si="1"/>
        <v>138.09602979317683</v>
      </c>
    </row>
    <row r="20" spans="1:8" s="28" customFormat="1" x14ac:dyDescent="0.2">
      <c r="A20" s="40" t="s">
        <v>28</v>
      </c>
      <c r="B20" s="25" t="s">
        <v>12</v>
      </c>
      <c r="C20" s="25" t="s">
        <v>29</v>
      </c>
      <c r="D20" s="26">
        <v>4964.6000000000004</v>
      </c>
      <c r="E20" s="26">
        <v>3081.8</v>
      </c>
      <c r="F20" s="27">
        <f t="shared" si="0"/>
        <v>62.07549450106756</v>
      </c>
      <c r="G20" s="66">
        <v>2416</v>
      </c>
      <c r="H20" s="71">
        <f t="shared" si="1"/>
        <v>127.55794701986756</v>
      </c>
    </row>
    <row r="21" spans="1:8" s="34" customFormat="1" ht="30" x14ac:dyDescent="0.2">
      <c r="A21" s="41" t="s">
        <v>30</v>
      </c>
      <c r="B21" s="25" t="s">
        <v>12</v>
      </c>
      <c r="C21" s="25" t="s">
        <v>31</v>
      </c>
      <c r="D21" s="32">
        <v>1440.1</v>
      </c>
      <c r="E21" s="32">
        <v>841.1</v>
      </c>
      <c r="F21" s="27">
        <f t="shared" si="0"/>
        <v>58.405666273175484</v>
      </c>
      <c r="G21" s="66">
        <v>448.5</v>
      </c>
      <c r="H21" s="71">
        <f t="shared" si="1"/>
        <v>187.53623188405797</v>
      </c>
    </row>
    <row r="22" spans="1:8" s="28" customFormat="1" x14ac:dyDescent="0.2">
      <c r="A22" s="40" t="s">
        <v>32</v>
      </c>
      <c r="B22" s="25" t="s">
        <v>12</v>
      </c>
      <c r="C22" s="25" t="s">
        <v>33</v>
      </c>
      <c r="D22" s="32">
        <v>417.7</v>
      </c>
      <c r="E22" s="32">
        <v>230.2</v>
      </c>
      <c r="F22" s="27">
        <f t="shared" si="0"/>
        <v>55.111323916686615</v>
      </c>
      <c r="G22" s="66">
        <v>142.9</v>
      </c>
      <c r="H22" s="71">
        <f t="shared" si="1"/>
        <v>161.09167249825052</v>
      </c>
    </row>
    <row r="23" spans="1:8" s="23" customFormat="1" x14ac:dyDescent="0.2">
      <c r="A23" s="42" t="s">
        <v>34</v>
      </c>
      <c r="B23" s="20" t="s">
        <v>14</v>
      </c>
      <c r="C23" s="20"/>
      <c r="D23" s="21">
        <f>SUM(D24:D27)</f>
        <v>24226.899999999998</v>
      </c>
      <c r="E23" s="21">
        <f>SUM(E24:E27)</f>
        <v>15045.300000000001</v>
      </c>
      <c r="F23" s="22">
        <f t="shared" si="0"/>
        <v>62.101630831843956</v>
      </c>
      <c r="G23" s="67">
        <f>G24+G25+G26+G27</f>
        <v>12600.4</v>
      </c>
      <c r="H23" s="70">
        <f t="shared" si="1"/>
        <v>119.40335227453099</v>
      </c>
    </row>
    <row r="24" spans="1:8" s="28" customFormat="1" x14ac:dyDescent="0.2">
      <c r="A24" s="40" t="s">
        <v>35</v>
      </c>
      <c r="B24" s="25" t="s">
        <v>14</v>
      </c>
      <c r="C24" s="25" t="s">
        <v>8</v>
      </c>
      <c r="D24" s="26">
        <v>500</v>
      </c>
      <c r="E24" s="26">
        <v>499.9</v>
      </c>
      <c r="F24" s="27">
        <f t="shared" si="0"/>
        <v>99.97999999999999</v>
      </c>
      <c r="G24" s="66">
        <v>492.2</v>
      </c>
      <c r="H24" s="70">
        <f t="shared" si="1"/>
        <v>101.56440471353108</v>
      </c>
    </row>
    <row r="25" spans="1:8" s="28" customFormat="1" x14ac:dyDescent="0.2">
      <c r="A25" s="30" t="s">
        <v>36</v>
      </c>
      <c r="B25" s="25" t="s">
        <v>14</v>
      </c>
      <c r="C25" s="25" t="s">
        <v>37</v>
      </c>
      <c r="D25" s="26">
        <v>3815.0999999999995</v>
      </c>
      <c r="E25" s="26">
        <v>2492.6999999999998</v>
      </c>
      <c r="F25" s="27">
        <f t="shared" si="0"/>
        <v>65.33773688763074</v>
      </c>
      <c r="G25" s="66">
        <v>1198.5999999999999</v>
      </c>
      <c r="H25" s="70">
        <f t="shared" si="1"/>
        <v>207.96762890038377</v>
      </c>
    </row>
    <row r="26" spans="1:8" s="28" customFormat="1" x14ac:dyDescent="0.2">
      <c r="A26" s="24" t="s">
        <v>38</v>
      </c>
      <c r="B26" s="25" t="s">
        <v>14</v>
      </c>
      <c r="C26" s="25" t="s">
        <v>29</v>
      </c>
      <c r="D26" s="26">
        <v>16164.5</v>
      </c>
      <c r="E26" s="26">
        <v>9701.7000000000007</v>
      </c>
      <c r="F26" s="27">
        <f t="shared" si="0"/>
        <v>60.018559188344831</v>
      </c>
      <c r="G26" s="66">
        <v>9058.2000000000007</v>
      </c>
      <c r="H26" s="70">
        <f t="shared" si="1"/>
        <v>107.10406040935285</v>
      </c>
    </row>
    <row r="27" spans="1:8" s="28" customFormat="1" x14ac:dyDescent="0.2">
      <c r="A27" s="24" t="s">
        <v>39</v>
      </c>
      <c r="B27" s="25" t="s">
        <v>14</v>
      </c>
      <c r="C27" s="25" t="s">
        <v>40</v>
      </c>
      <c r="D27" s="32">
        <v>3747.3</v>
      </c>
      <c r="E27" s="32">
        <v>2351</v>
      </c>
      <c r="F27" s="27">
        <f t="shared" si="0"/>
        <v>62.738505056974347</v>
      </c>
      <c r="G27" s="66">
        <v>1851.4</v>
      </c>
      <c r="H27" s="70">
        <f t="shared" si="1"/>
        <v>126.98498433617802</v>
      </c>
    </row>
    <row r="28" spans="1:8" s="23" customFormat="1" x14ac:dyDescent="0.2">
      <c r="A28" s="42" t="s">
        <v>41</v>
      </c>
      <c r="B28" s="20" t="s">
        <v>16</v>
      </c>
      <c r="C28" s="20"/>
      <c r="D28" s="38">
        <f>SUM(D29:D31)</f>
        <v>291343.39999999997</v>
      </c>
      <c r="E28" s="38">
        <f>SUM(E29:E31)</f>
        <v>98661.900000000009</v>
      </c>
      <c r="F28" s="22">
        <f t="shared" si="0"/>
        <v>33.864470586943114</v>
      </c>
      <c r="G28" s="67">
        <f>G29+G30+G31</f>
        <v>25436.5</v>
      </c>
      <c r="H28" s="70">
        <f t="shared" si="1"/>
        <v>387.87529730898513</v>
      </c>
    </row>
    <row r="29" spans="1:8" s="28" customFormat="1" x14ac:dyDescent="0.2">
      <c r="A29" s="30" t="s">
        <v>42</v>
      </c>
      <c r="B29" s="25" t="s">
        <v>16</v>
      </c>
      <c r="C29" s="25" t="s">
        <v>8</v>
      </c>
      <c r="D29" s="32">
        <v>244390.3</v>
      </c>
      <c r="E29" s="32">
        <v>73621.8</v>
      </c>
      <c r="F29" s="27">
        <f t="shared" si="0"/>
        <v>30.124681707907396</v>
      </c>
      <c r="G29" s="66">
        <v>2825.4</v>
      </c>
      <c r="H29" s="70">
        <f t="shared" si="1"/>
        <v>2605.712465491612</v>
      </c>
    </row>
    <row r="30" spans="1:8" s="34" customFormat="1" x14ac:dyDescent="0.2">
      <c r="A30" s="30" t="s">
        <v>43</v>
      </c>
      <c r="B30" s="25" t="s">
        <v>16</v>
      </c>
      <c r="C30" s="25" t="s">
        <v>10</v>
      </c>
      <c r="D30" s="32">
        <v>22788.6</v>
      </c>
      <c r="E30" s="32">
        <v>13468.3</v>
      </c>
      <c r="F30" s="27">
        <f t="shared" si="0"/>
        <v>59.101041748944652</v>
      </c>
      <c r="G30" s="66">
        <v>5072.3</v>
      </c>
      <c r="H30" s="70">
        <f t="shared" si="1"/>
        <v>265.52648699800881</v>
      </c>
    </row>
    <row r="31" spans="1:8" s="34" customFormat="1" x14ac:dyDescent="0.2">
      <c r="A31" s="30" t="s">
        <v>44</v>
      </c>
      <c r="B31" s="25" t="s">
        <v>16</v>
      </c>
      <c r="C31" s="25" t="s">
        <v>12</v>
      </c>
      <c r="D31" s="32">
        <v>24164.5</v>
      </c>
      <c r="E31" s="32">
        <v>11571.8</v>
      </c>
      <c r="F31" s="27">
        <f t="shared" si="0"/>
        <v>47.887603716195244</v>
      </c>
      <c r="G31" s="66">
        <v>17538.8</v>
      </c>
      <c r="H31" s="70">
        <f t="shared" si="1"/>
        <v>65.978288138299078</v>
      </c>
    </row>
    <row r="32" spans="1:8" s="23" customFormat="1" x14ac:dyDescent="0.2">
      <c r="A32" s="42" t="s">
        <v>45</v>
      </c>
      <c r="B32" s="43" t="s">
        <v>18</v>
      </c>
      <c r="C32" s="43"/>
      <c r="D32" s="38">
        <f>D33</f>
        <v>9278.7000000000007</v>
      </c>
      <c r="E32" s="38">
        <f>E33</f>
        <v>1265.9000000000001</v>
      </c>
      <c r="F32" s="22">
        <f t="shared" si="0"/>
        <v>13.643074999730565</v>
      </c>
      <c r="G32" s="67">
        <f>G33</f>
        <v>147.4</v>
      </c>
      <c r="H32" s="70">
        <f t="shared" si="1"/>
        <v>858.81953867028506</v>
      </c>
    </row>
    <row r="33" spans="1:8" s="28" customFormat="1" x14ac:dyDescent="0.2">
      <c r="A33" s="40" t="s">
        <v>46</v>
      </c>
      <c r="B33" s="44" t="s">
        <v>18</v>
      </c>
      <c r="C33" s="44" t="s">
        <v>16</v>
      </c>
      <c r="D33" s="32">
        <v>9278.7000000000007</v>
      </c>
      <c r="E33" s="32">
        <v>1265.9000000000001</v>
      </c>
      <c r="F33" s="27">
        <f t="shared" si="0"/>
        <v>13.643074999730565</v>
      </c>
      <c r="G33" s="66">
        <v>147.4</v>
      </c>
      <c r="H33" s="70">
        <f t="shared" si="1"/>
        <v>858.81953867028506</v>
      </c>
    </row>
    <row r="34" spans="1:8" s="23" customFormat="1" x14ac:dyDescent="0.2">
      <c r="A34" s="42" t="s">
        <v>47</v>
      </c>
      <c r="B34" s="43" t="s">
        <v>20</v>
      </c>
      <c r="C34" s="43"/>
      <c r="D34" s="38">
        <f>SUM(D35:D39)</f>
        <v>317087.39999999997</v>
      </c>
      <c r="E34" s="38">
        <f>SUM(E35:E39)</f>
        <v>208745.7</v>
      </c>
      <c r="F34" s="22">
        <f t="shared" si="0"/>
        <v>65.83222795986218</v>
      </c>
      <c r="G34" s="67">
        <f>G35+G36+G37+G38+G39</f>
        <v>190032.60000000003</v>
      </c>
      <c r="H34" s="70">
        <f t="shared" si="1"/>
        <v>109.84731040884563</v>
      </c>
    </row>
    <row r="35" spans="1:8" s="28" customFormat="1" x14ac:dyDescent="0.2">
      <c r="A35" s="29" t="s">
        <v>48</v>
      </c>
      <c r="B35" s="44" t="s">
        <v>20</v>
      </c>
      <c r="C35" s="44" t="s">
        <v>8</v>
      </c>
      <c r="D35" s="32">
        <v>85661.2</v>
      </c>
      <c r="E35" s="32">
        <v>56256.5</v>
      </c>
      <c r="F35" s="27">
        <f t="shared" si="0"/>
        <v>65.67325697048372</v>
      </c>
      <c r="G35" s="66">
        <v>50888.5</v>
      </c>
      <c r="H35" s="70">
        <f t="shared" si="1"/>
        <v>110.5485522269275</v>
      </c>
    </row>
    <row r="36" spans="1:8" s="28" customFormat="1" x14ac:dyDescent="0.2">
      <c r="A36" s="24" t="s">
        <v>49</v>
      </c>
      <c r="B36" s="44" t="s">
        <v>20</v>
      </c>
      <c r="C36" s="44" t="s">
        <v>10</v>
      </c>
      <c r="D36" s="32">
        <v>203545.1</v>
      </c>
      <c r="E36" s="32">
        <v>134367.20000000001</v>
      </c>
      <c r="F36" s="27">
        <f t="shared" si="0"/>
        <v>66.013478094044032</v>
      </c>
      <c r="G36" s="66">
        <v>121708.6</v>
      </c>
      <c r="H36" s="70">
        <f t="shared" si="1"/>
        <v>110.400744072317</v>
      </c>
    </row>
    <row r="37" spans="1:8" s="34" customFormat="1" x14ac:dyDescent="0.2">
      <c r="A37" s="45" t="s">
        <v>50</v>
      </c>
      <c r="B37" s="35" t="s">
        <v>20</v>
      </c>
      <c r="C37" s="35" t="s">
        <v>12</v>
      </c>
      <c r="D37" s="32">
        <v>21842.3</v>
      </c>
      <c r="E37" s="32">
        <v>14258.7</v>
      </c>
      <c r="F37" s="27">
        <f t="shared" si="0"/>
        <v>65.280213164364568</v>
      </c>
      <c r="G37" s="66">
        <v>14119.2</v>
      </c>
      <c r="H37" s="70">
        <f t="shared" si="1"/>
        <v>100.988016318205</v>
      </c>
    </row>
    <row r="38" spans="1:8" s="28" customFormat="1" x14ac:dyDescent="0.2">
      <c r="A38" s="40" t="s">
        <v>51</v>
      </c>
      <c r="B38" s="35" t="s">
        <v>20</v>
      </c>
      <c r="C38" s="35" t="s">
        <v>20</v>
      </c>
      <c r="D38" s="32">
        <v>170.6</v>
      </c>
      <c r="E38" s="32">
        <v>89.4</v>
      </c>
      <c r="F38" s="27">
        <f t="shared" si="0"/>
        <v>52.40328253223916</v>
      </c>
      <c r="G38" s="66">
        <v>709.6</v>
      </c>
      <c r="H38" s="70">
        <f t="shared" si="1"/>
        <v>12.598647125140925</v>
      </c>
    </row>
    <row r="39" spans="1:8" s="28" customFormat="1" x14ac:dyDescent="0.2">
      <c r="A39" s="29" t="s">
        <v>52</v>
      </c>
      <c r="B39" s="44" t="s">
        <v>20</v>
      </c>
      <c r="C39" s="44" t="s">
        <v>29</v>
      </c>
      <c r="D39" s="32">
        <v>5868.2</v>
      </c>
      <c r="E39" s="32">
        <v>3773.9</v>
      </c>
      <c r="F39" s="27">
        <f t="shared" si="0"/>
        <v>64.311032343819235</v>
      </c>
      <c r="G39" s="66">
        <v>2606.6999999999998</v>
      </c>
      <c r="H39" s="70">
        <f t="shared" si="1"/>
        <v>144.77692101124029</v>
      </c>
    </row>
    <row r="40" spans="1:8" s="28" customFormat="1" x14ac:dyDescent="0.2">
      <c r="A40" s="42" t="s">
        <v>53</v>
      </c>
      <c r="B40" s="43" t="s">
        <v>37</v>
      </c>
      <c r="C40" s="43"/>
      <c r="D40" s="38">
        <f>SUM(D41:D42)</f>
        <v>202339.8</v>
      </c>
      <c r="E40" s="38">
        <f>SUM(E41:E42)</f>
        <v>44708.5</v>
      </c>
      <c r="F40" s="22">
        <f t="shared" si="0"/>
        <v>22.095751799695364</v>
      </c>
      <c r="G40" s="67">
        <f>G41+G42</f>
        <v>46215.200000000004</v>
      </c>
      <c r="H40" s="70">
        <f t="shared" si="1"/>
        <v>96.73981720299814</v>
      </c>
    </row>
    <row r="41" spans="1:8" s="28" customFormat="1" x14ac:dyDescent="0.2">
      <c r="A41" s="29" t="s">
        <v>54</v>
      </c>
      <c r="B41" s="44" t="s">
        <v>37</v>
      </c>
      <c r="C41" s="44" t="s">
        <v>8</v>
      </c>
      <c r="D41" s="32">
        <v>63504.7</v>
      </c>
      <c r="E41" s="32">
        <v>44108.5</v>
      </c>
      <c r="F41" s="27">
        <f t="shared" si="0"/>
        <v>69.457063807875642</v>
      </c>
      <c r="G41" s="66">
        <v>45746.400000000001</v>
      </c>
      <c r="H41" s="70">
        <f t="shared" si="1"/>
        <v>96.419608974695265</v>
      </c>
    </row>
    <row r="42" spans="1:8" s="28" customFormat="1" x14ac:dyDescent="0.2">
      <c r="A42" s="29" t="s">
        <v>55</v>
      </c>
      <c r="B42" s="44" t="s">
        <v>37</v>
      </c>
      <c r="C42" s="44" t="s">
        <v>14</v>
      </c>
      <c r="D42" s="32">
        <v>138835.1</v>
      </c>
      <c r="E42" s="32">
        <v>600</v>
      </c>
      <c r="F42" s="27">
        <f t="shared" si="0"/>
        <v>0.43216736977896802</v>
      </c>
      <c r="G42" s="66">
        <v>468.8</v>
      </c>
      <c r="H42" s="70">
        <f t="shared" si="1"/>
        <v>127.98634812286689</v>
      </c>
    </row>
    <row r="43" spans="1:8" s="28" customFormat="1" hidden="1" x14ac:dyDescent="0.2">
      <c r="A43" s="30" t="s">
        <v>56</v>
      </c>
      <c r="B43" s="25" t="s">
        <v>37</v>
      </c>
      <c r="C43" s="25" t="s">
        <v>14</v>
      </c>
      <c r="D43" s="32">
        <v>0</v>
      </c>
      <c r="E43" s="32"/>
      <c r="F43" s="27" t="e">
        <f t="shared" si="0"/>
        <v>#DIV/0!</v>
      </c>
      <c r="G43" s="66"/>
      <c r="H43" s="70" t="e">
        <f t="shared" si="1"/>
        <v>#DIV/0!</v>
      </c>
    </row>
    <row r="44" spans="1:8" s="23" customFormat="1" x14ac:dyDescent="0.2">
      <c r="A44" s="46" t="s">
        <v>57</v>
      </c>
      <c r="B44" s="37" t="s">
        <v>29</v>
      </c>
      <c r="C44" s="35"/>
      <c r="D44" s="38">
        <f>D45</f>
        <v>111.6</v>
      </c>
      <c r="E44" s="38">
        <f>E45</f>
        <v>0</v>
      </c>
      <c r="F44" s="22">
        <f t="shared" si="0"/>
        <v>0</v>
      </c>
      <c r="G44" s="67">
        <f>G45</f>
        <v>55.1</v>
      </c>
      <c r="H44" s="70">
        <f t="shared" si="1"/>
        <v>0</v>
      </c>
    </row>
    <row r="45" spans="1:8" s="28" customFormat="1" x14ac:dyDescent="0.2">
      <c r="A45" s="47" t="s">
        <v>58</v>
      </c>
      <c r="B45" s="35" t="s">
        <v>29</v>
      </c>
      <c r="C45" s="35" t="s">
        <v>20</v>
      </c>
      <c r="D45" s="32">
        <v>111.6</v>
      </c>
      <c r="E45" s="32">
        <v>0</v>
      </c>
      <c r="F45" s="27">
        <f t="shared" si="0"/>
        <v>0</v>
      </c>
      <c r="G45" s="66">
        <v>55.1</v>
      </c>
      <c r="H45" s="70">
        <f t="shared" si="1"/>
        <v>0</v>
      </c>
    </row>
    <row r="46" spans="1:8" s="23" customFormat="1" x14ac:dyDescent="0.2">
      <c r="A46" s="42" t="s">
        <v>59</v>
      </c>
      <c r="B46" s="48">
        <v>10</v>
      </c>
      <c r="C46" s="48"/>
      <c r="D46" s="38">
        <f>SUM(D47:D51)</f>
        <v>14610.4</v>
      </c>
      <c r="E46" s="38">
        <f>SUM(E47:E51)</f>
        <v>12606.599999999999</v>
      </c>
      <c r="F46" s="22">
        <f t="shared" si="0"/>
        <v>86.285111975031484</v>
      </c>
      <c r="G46" s="67">
        <f>G47+G48+G49+G51</f>
        <v>16050.9</v>
      </c>
      <c r="H46" s="70">
        <f t="shared" si="1"/>
        <v>78.541390202418555</v>
      </c>
    </row>
    <row r="47" spans="1:8" s="28" customFormat="1" x14ac:dyDescent="0.2">
      <c r="A47" s="49" t="s">
        <v>60</v>
      </c>
      <c r="B47" s="25">
        <v>10</v>
      </c>
      <c r="C47" s="25" t="s">
        <v>8</v>
      </c>
      <c r="D47" s="32">
        <v>2834.6000000000004</v>
      </c>
      <c r="E47" s="32">
        <v>2095.9</v>
      </c>
      <c r="F47" s="27">
        <f t="shared" si="0"/>
        <v>73.939885698158463</v>
      </c>
      <c r="G47" s="66">
        <v>1955.9</v>
      </c>
      <c r="H47" s="70">
        <f t="shared" si="1"/>
        <v>107.15783015491589</v>
      </c>
    </row>
    <row r="48" spans="1:8" s="28" customFormat="1" x14ac:dyDescent="0.2">
      <c r="A48" s="50" t="s">
        <v>61</v>
      </c>
      <c r="B48" s="25" t="s">
        <v>31</v>
      </c>
      <c r="C48" s="25" t="s">
        <v>12</v>
      </c>
      <c r="D48" s="32">
        <v>11598.9</v>
      </c>
      <c r="E48" s="32">
        <v>10375.799999999999</v>
      </c>
      <c r="F48" s="27">
        <f t="shared" si="0"/>
        <v>89.455034529136384</v>
      </c>
      <c r="G48" s="66">
        <v>12994.8</v>
      </c>
      <c r="H48" s="70">
        <f t="shared" si="1"/>
        <v>79.845784467633209</v>
      </c>
    </row>
    <row r="49" spans="1:8" s="28" customFormat="1" x14ac:dyDescent="0.2">
      <c r="A49" s="50" t="s">
        <v>62</v>
      </c>
      <c r="B49" s="25" t="s">
        <v>31</v>
      </c>
      <c r="C49" s="25" t="s">
        <v>14</v>
      </c>
      <c r="D49" s="32">
        <v>58.3</v>
      </c>
      <c r="E49" s="32">
        <v>58.3</v>
      </c>
      <c r="F49" s="27">
        <f t="shared" si="0"/>
        <v>100</v>
      </c>
      <c r="G49" s="66">
        <v>1088.7</v>
      </c>
      <c r="H49" s="70">
        <f t="shared" si="1"/>
        <v>5.3550105630568563</v>
      </c>
    </row>
    <row r="50" spans="1:8" s="28" customFormat="1" hidden="1" x14ac:dyDescent="0.2">
      <c r="A50" s="51" t="s">
        <v>62</v>
      </c>
      <c r="B50" s="25" t="s">
        <v>31</v>
      </c>
      <c r="C50" s="25" t="s">
        <v>14</v>
      </c>
      <c r="D50" s="32">
        <v>0</v>
      </c>
      <c r="E50" s="32"/>
      <c r="F50" s="27" t="e">
        <f t="shared" si="0"/>
        <v>#DIV/0!</v>
      </c>
      <c r="G50" s="66"/>
      <c r="H50" s="70" t="e">
        <f t="shared" si="1"/>
        <v>#DIV/0!</v>
      </c>
    </row>
    <row r="51" spans="1:8" s="28" customFormat="1" x14ac:dyDescent="0.2">
      <c r="A51" s="49" t="s">
        <v>63</v>
      </c>
      <c r="B51" s="25">
        <v>10</v>
      </c>
      <c r="C51" s="25" t="s">
        <v>18</v>
      </c>
      <c r="D51" s="32">
        <v>118.6</v>
      </c>
      <c r="E51" s="32">
        <v>76.599999999999994</v>
      </c>
      <c r="F51" s="27">
        <f t="shared" si="0"/>
        <v>64.586846543001684</v>
      </c>
      <c r="G51" s="66">
        <v>11.5</v>
      </c>
      <c r="H51" s="70">
        <f t="shared" si="1"/>
        <v>666.08695652173913</v>
      </c>
    </row>
    <row r="52" spans="1:8" s="23" customFormat="1" x14ac:dyDescent="0.2">
      <c r="A52" s="52" t="s">
        <v>64</v>
      </c>
      <c r="B52" s="37" t="s">
        <v>22</v>
      </c>
      <c r="C52" s="37"/>
      <c r="D52" s="38">
        <f>SUM(D53:D54)</f>
        <v>14185.3</v>
      </c>
      <c r="E52" s="38">
        <f>SUM(E53:E54)</f>
        <v>9982.3000000000011</v>
      </c>
      <c r="F52" s="22">
        <f t="shared" si="0"/>
        <v>70.370735902659803</v>
      </c>
      <c r="G52" s="67">
        <f>G53+G54</f>
        <v>13754.3</v>
      </c>
      <c r="H52" s="70">
        <f t="shared" si="1"/>
        <v>72.575849007219574</v>
      </c>
    </row>
    <row r="53" spans="1:8" s="23" customFormat="1" x14ac:dyDescent="0.2">
      <c r="A53" s="51" t="s">
        <v>65</v>
      </c>
      <c r="B53" s="35" t="s">
        <v>22</v>
      </c>
      <c r="C53" s="35" t="s">
        <v>8</v>
      </c>
      <c r="D53" s="32">
        <v>13585.3</v>
      </c>
      <c r="E53" s="32">
        <v>9438.6</v>
      </c>
      <c r="F53" s="27">
        <f t="shared" si="0"/>
        <v>69.476566582997805</v>
      </c>
      <c r="G53" s="66">
        <v>11305.8</v>
      </c>
      <c r="H53" s="70">
        <f t="shared" si="1"/>
        <v>83.484583134320445</v>
      </c>
    </row>
    <row r="54" spans="1:8" s="28" customFormat="1" x14ac:dyDescent="0.2">
      <c r="A54" s="53" t="s">
        <v>66</v>
      </c>
      <c r="B54" s="25" t="s">
        <v>22</v>
      </c>
      <c r="C54" s="25" t="s">
        <v>16</v>
      </c>
      <c r="D54" s="32">
        <v>600</v>
      </c>
      <c r="E54" s="32">
        <v>543.70000000000005</v>
      </c>
      <c r="F54" s="27">
        <f t="shared" si="0"/>
        <v>90.616666666666674</v>
      </c>
      <c r="G54" s="66">
        <v>2448.5</v>
      </c>
      <c r="H54" s="70">
        <f t="shared" si="1"/>
        <v>22.205431897079848</v>
      </c>
    </row>
    <row r="55" spans="1:8" s="54" customFormat="1" x14ac:dyDescent="0.2">
      <c r="A55" s="52" t="s">
        <v>67</v>
      </c>
      <c r="B55" s="37"/>
      <c r="C55" s="37"/>
      <c r="D55" s="38">
        <f>D8+D17+D19+D23+D28+D32+D34+D40+D44+D46+D52</f>
        <v>976971.5</v>
      </c>
      <c r="E55" s="38">
        <f>E8+E17+E19+E23+E28+E32+E34+E40+E44+E46+E52</f>
        <v>451726.39999999997</v>
      </c>
      <c r="F55" s="22">
        <f t="shared" si="0"/>
        <v>46.237418389379833</v>
      </c>
      <c r="G55" s="67">
        <f>G8+G17+G19+G23+G28+G32+G34+G40+G44+G46+G52</f>
        <v>365541.9</v>
      </c>
      <c r="H55" s="70">
        <f t="shared" si="1"/>
        <v>123.5771877314201</v>
      </c>
    </row>
    <row r="57" spans="1:8" x14ac:dyDescent="0.2">
      <c r="D57" s="56"/>
      <c r="F57" s="57"/>
    </row>
    <row r="58" spans="1:8" x14ac:dyDescent="0.2">
      <c r="D58" s="56"/>
      <c r="F58" s="57"/>
    </row>
    <row r="59" spans="1:8" x14ac:dyDescent="0.2">
      <c r="D59" s="56"/>
      <c r="F59" s="57"/>
    </row>
    <row r="60" spans="1:8" x14ac:dyDescent="0.2">
      <c r="D60" s="56"/>
      <c r="F60" s="57"/>
    </row>
    <row r="61" spans="1:8" x14ac:dyDescent="0.2">
      <c r="D61" s="56"/>
      <c r="F61" s="57"/>
    </row>
    <row r="62" spans="1:8" x14ac:dyDescent="0.2">
      <c r="D62" s="56"/>
      <c r="F62" s="57"/>
    </row>
    <row r="63" spans="1:8" x14ac:dyDescent="0.2">
      <c r="D63" s="56"/>
      <c r="F63" s="57"/>
    </row>
    <row r="64" spans="1:8" x14ac:dyDescent="0.2">
      <c r="D64" s="56"/>
      <c r="F64" s="57"/>
    </row>
    <row r="65" spans="1:6" x14ac:dyDescent="0.2">
      <c r="A65" s="58"/>
      <c r="D65" s="56"/>
      <c r="F65" s="57"/>
    </row>
    <row r="66" spans="1:6" x14ac:dyDescent="0.2">
      <c r="A66" s="59"/>
      <c r="C66" s="60"/>
      <c r="D66" s="56"/>
      <c r="F66" s="57"/>
    </row>
    <row r="67" spans="1:6" x14ac:dyDescent="0.2">
      <c r="A67" s="58"/>
      <c r="C67" s="60"/>
      <c r="D67" s="56"/>
      <c r="F67" s="57"/>
    </row>
    <row r="68" spans="1:6" x14ac:dyDescent="0.2">
      <c r="D68" s="56"/>
      <c r="F68" s="57"/>
    </row>
    <row r="69" spans="1:6" x14ac:dyDescent="0.2">
      <c r="D69" s="56"/>
      <c r="F69" s="57"/>
    </row>
    <row r="70" spans="1:6" x14ac:dyDescent="0.2">
      <c r="D70" s="56"/>
      <c r="F70" s="57"/>
    </row>
    <row r="71" spans="1:6" x14ac:dyDescent="0.2">
      <c r="D71" s="56"/>
      <c r="F71" s="57"/>
    </row>
    <row r="72" spans="1:6" x14ac:dyDescent="0.2">
      <c r="D72" s="56"/>
      <c r="F72" s="57"/>
    </row>
    <row r="73" spans="1:6" x14ac:dyDescent="0.2">
      <c r="D73" s="56"/>
      <c r="F73" s="57"/>
    </row>
    <row r="74" spans="1:6" x14ac:dyDescent="0.2">
      <c r="D74" s="56"/>
      <c r="F74" s="57"/>
    </row>
    <row r="75" spans="1:6" x14ac:dyDescent="0.2">
      <c r="D75" s="56"/>
      <c r="F75" s="57"/>
    </row>
    <row r="76" spans="1:6" x14ac:dyDescent="0.2">
      <c r="D76" s="56"/>
      <c r="F76" s="57"/>
    </row>
    <row r="77" spans="1:6" x14ac:dyDescent="0.2">
      <c r="D77" s="56"/>
      <c r="F77" s="57"/>
    </row>
    <row r="78" spans="1:6" x14ac:dyDescent="0.2">
      <c r="D78" s="56"/>
      <c r="F78" s="57"/>
    </row>
    <row r="79" spans="1:6" x14ac:dyDescent="0.2">
      <c r="D79" s="56"/>
      <c r="F79" s="57"/>
    </row>
    <row r="80" spans="1:6" x14ac:dyDescent="0.2">
      <c r="D80" s="56"/>
      <c r="F80" s="57"/>
    </row>
    <row r="81" spans="1:6" x14ac:dyDescent="0.2">
      <c r="D81" s="56"/>
      <c r="F81" s="57"/>
    </row>
    <row r="82" spans="1:6" x14ac:dyDescent="0.2">
      <c r="D82" s="56"/>
      <c r="F82" s="57"/>
    </row>
    <row r="83" spans="1:6" x14ac:dyDescent="0.2">
      <c r="D83" s="56"/>
      <c r="F83" s="57"/>
    </row>
    <row r="84" spans="1:6" x14ac:dyDescent="0.2">
      <c r="D84" s="56"/>
      <c r="F84" s="57"/>
    </row>
    <row r="85" spans="1:6" x14ac:dyDescent="0.2">
      <c r="D85" s="56"/>
      <c r="F85" s="57"/>
    </row>
    <row r="86" spans="1:6" x14ac:dyDescent="0.2">
      <c r="D86" s="56"/>
      <c r="F86" s="57"/>
    </row>
    <row r="87" spans="1:6" x14ac:dyDescent="0.2">
      <c r="D87" s="56"/>
      <c r="F87" s="57"/>
    </row>
    <row r="88" spans="1:6" x14ac:dyDescent="0.2">
      <c r="D88" s="56"/>
      <c r="F88" s="57"/>
    </row>
    <row r="89" spans="1:6" x14ac:dyDescent="0.2">
      <c r="D89" s="56"/>
      <c r="F89" s="57"/>
    </row>
    <row r="90" spans="1:6" x14ac:dyDescent="0.2">
      <c r="A90" s="61"/>
      <c r="B90" s="62"/>
      <c r="C90" s="62"/>
      <c r="D90" s="63"/>
    </row>
    <row r="91" spans="1:6" x14ac:dyDescent="0.2">
      <c r="D91" s="56"/>
    </row>
    <row r="92" spans="1:6" x14ac:dyDescent="0.2">
      <c r="D92" s="56"/>
    </row>
  </sheetData>
  <mergeCells count="2">
    <mergeCell ref="B1:C1"/>
    <mergeCell ref="A4:F4"/>
  </mergeCells>
  <pageMargins left="0.70866141732283472" right="0.70866141732283472" top="0.74803149606299213" bottom="0.74803149606299213" header="0.31496062992125984" footer="0.31496062992125984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Расходы2023</vt:lpstr>
      <vt:lpstr>Расходы2023!Область_печати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Администратор07</dc:creator>
  <cp:lastModifiedBy>Администратор07</cp:lastModifiedBy>
  <dcterms:created xsi:type="dcterms:W3CDTF">2023-10-09T16:32:23Z</dcterms:created>
  <dcterms:modified xsi:type="dcterms:W3CDTF">2023-10-10T05:12:25Z</dcterms:modified>
</cp:coreProperties>
</file>