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ОТДЕЛ ФОРМИРОВАНИЯ И ИСПОЛНЕНИЯ БЮДЖЕТА\БЮДЖЕТЫ ВСЕ\Бюджет 2025\ПС Утвержденное решение о бюджете\"/>
    </mc:Choice>
  </mc:AlternateContent>
  <bookViews>
    <workbookView xWindow="0" yWindow="0" windowWidth="28800" windowHeight="11625"/>
  </bookViews>
  <sheets>
    <sheet name="Прил 2 " sheetId="1" r:id="rId1"/>
  </sheets>
  <definedNames>
    <definedName name="А" localSheetId="0">'Прил 2 '!$1:$1048576</definedName>
    <definedName name="А">#REF!</definedName>
    <definedName name="_xlnm.Print_Titles" localSheetId="0">'Прил 2 '!$4:$4</definedName>
    <definedName name="_xlnm.Print_Area" localSheetId="0">'Прил 2 '!$A$1:$E$199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7" i="1" l="1"/>
  <c r="E196" i="1" s="1"/>
  <c r="D197" i="1"/>
  <c r="C197" i="1"/>
  <c r="D196" i="1"/>
  <c r="C196" i="1"/>
  <c r="E194" i="1"/>
  <c r="D194" i="1"/>
  <c r="C194" i="1"/>
  <c r="C193" i="1" s="1"/>
  <c r="E193" i="1"/>
  <c r="D193" i="1"/>
  <c r="E191" i="1"/>
  <c r="E188" i="1" s="1"/>
  <c r="D191" i="1"/>
  <c r="D188" i="1" s="1"/>
  <c r="C191" i="1"/>
  <c r="E189" i="1"/>
  <c r="D189" i="1"/>
  <c r="C189" i="1"/>
  <c r="C188" i="1"/>
  <c r="E186" i="1"/>
  <c r="E169" i="1" s="1"/>
  <c r="E167" i="1" s="1"/>
  <c r="E166" i="1" s="1"/>
  <c r="D186" i="1"/>
  <c r="C186" i="1"/>
  <c r="E184" i="1"/>
  <c r="D184" i="1"/>
  <c r="C184" i="1"/>
  <c r="E182" i="1"/>
  <c r="D182" i="1"/>
  <c r="D169" i="1" s="1"/>
  <c r="D167" i="1" s="1"/>
  <c r="D166" i="1" s="1"/>
  <c r="D163" i="1" s="1"/>
  <c r="C182" i="1"/>
  <c r="E180" i="1"/>
  <c r="D180" i="1"/>
  <c r="C180" i="1"/>
  <c r="E178" i="1"/>
  <c r="D178" i="1"/>
  <c r="C178" i="1"/>
  <c r="E177" i="1"/>
  <c r="E176" i="1" s="1"/>
  <c r="D177" i="1"/>
  <c r="C177" i="1"/>
  <c r="D176" i="1"/>
  <c r="C176" i="1"/>
  <c r="C169" i="1"/>
  <c r="C167" i="1" s="1"/>
  <c r="C166" i="1" s="1"/>
  <c r="C163" i="1" s="1"/>
  <c r="E164" i="1"/>
  <c r="D164" i="1"/>
  <c r="C164" i="1"/>
  <c r="C153" i="1"/>
  <c r="C151" i="1"/>
  <c r="D140" i="1"/>
  <c r="C140" i="1"/>
  <c r="C113" i="1" s="1"/>
  <c r="C112" i="1" s="1"/>
  <c r="C75" i="1" s="1"/>
  <c r="C67" i="1" s="1"/>
  <c r="C66" i="1" s="1"/>
  <c r="E134" i="1"/>
  <c r="D134" i="1"/>
  <c r="C116" i="1"/>
  <c r="E113" i="1"/>
  <c r="E112" i="1" s="1"/>
  <c r="E75" i="1" s="1"/>
  <c r="D113" i="1"/>
  <c r="D112" i="1"/>
  <c r="D111" i="1"/>
  <c r="C111" i="1"/>
  <c r="E110" i="1"/>
  <c r="D110" i="1"/>
  <c r="C110" i="1"/>
  <c r="E108" i="1"/>
  <c r="D108" i="1"/>
  <c r="C108" i="1"/>
  <c r="E106" i="1"/>
  <c r="D106" i="1"/>
  <c r="C106" i="1"/>
  <c r="E104" i="1"/>
  <c r="D104" i="1"/>
  <c r="C104" i="1"/>
  <c r="E102" i="1"/>
  <c r="D102" i="1"/>
  <c r="C102" i="1"/>
  <c r="C101" i="1"/>
  <c r="E100" i="1"/>
  <c r="D100" i="1"/>
  <c r="C100" i="1"/>
  <c r="E98" i="1"/>
  <c r="D98" i="1"/>
  <c r="C98" i="1"/>
  <c r="E96" i="1"/>
  <c r="D96" i="1"/>
  <c r="C96" i="1"/>
  <c r="E95" i="1"/>
  <c r="D95" i="1"/>
  <c r="C95" i="1"/>
  <c r="E94" i="1"/>
  <c r="D94" i="1"/>
  <c r="C94" i="1"/>
  <c r="E93" i="1"/>
  <c r="D93" i="1"/>
  <c r="D92" i="1" s="1"/>
  <c r="C93" i="1"/>
  <c r="E92" i="1"/>
  <c r="C92" i="1"/>
  <c r="E90" i="1"/>
  <c r="D90" i="1"/>
  <c r="C90" i="1"/>
  <c r="E88" i="1"/>
  <c r="D88" i="1"/>
  <c r="C88" i="1"/>
  <c r="E86" i="1"/>
  <c r="D86" i="1"/>
  <c r="C86" i="1"/>
  <c r="D84" i="1"/>
  <c r="C84" i="1"/>
  <c r="E82" i="1"/>
  <c r="D82" i="1"/>
  <c r="C82" i="1"/>
  <c r="E80" i="1"/>
  <c r="D80" i="1"/>
  <c r="C80" i="1"/>
  <c r="E78" i="1"/>
  <c r="D78" i="1"/>
  <c r="C78" i="1"/>
  <c r="C77" i="1"/>
  <c r="E76" i="1"/>
  <c r="D76" i="1"/>
  <c r="C76" i="1"/>
  <c r="E73" i="1"/>
  <c r="E68" i="1" s="1"/>
  <c r="D73" i="1"/>
  <c r="D68" i="1" s="1"/>
  <c r="C73" i="1"/>
  <c r="E71" i="1"/>
  <c r="D71" i="1"/>
  <c r="C71" i="1"/>
  <c r="E69" i="1"/>
  <c r="D69" i="1"/>
  <c r="C69" i="1"/>
  <c r="C68" i="1" s="1"/>
  <c r="E64" i="1"/>
  <c r="D64" i="1"/>
  <c r="C64" i="1"/>
  <c r="C61" i="1" s="1"/>
  <c r="E62" i="1"/>
  <c r="D62" i="1"/>
  <c r="C62" i="1"/>
  <c r="E61" i="1"/>
  <c r="D61" i="1"/>
  <c r="D59" i="1"/>
  <c r="C59" i="1"/>
  <c r="C58" i="1" s="1"/>
  <c r="C57" i="1" s="1"/>
  <c r="E58" i="1"/>
  <c r="D58" i="1"/>
  <c r="E57" i="1"/>
  <c r="E53" i="1" s="1"/>
  <c r="D57" i="1"/>
  <c r="E55" i="1"/>
  <c r="D55" i="1"/>
  <c r="D54" i="1" s="1"/>
  <c r="D53" i="1" s="1"/>
  <c r="C55" i="1"/>
  <c r="E54" i="1"/>
  <c r="C54" i="1"/>
  <c r="C53" i="1" s="1"/>
  <c r="E52" i="1"/>
  <c r="E51" i="1" s="1"/>
  <c r="E50" i="1" s="1"/>
  <c r="D52" i="1"/>
  <c r="C52" i="1"/>
  <c r="D51" i="1"/>
  <c r="D50" i="1" s="1"/>
  <c r="D46" i="1" s="1"/>
  <c r="C51" i="1"/>
  <c r="C50" i="1"/>
  <c r="C46" i="1" s="1"/>
  <c r="E48" i="1"/>
  <c r="D48" i="1"/>
  <c r="C48" i="1"/>
  <c r="E47" i="1"/>
  <c r="D47" i="1"/>
  <c r="C47" i="1"/>
  <c r="E44" i="1"/>
  <c r="D44" i="1"/>
  <c r="C44" i="1"/>
  <c r="E42" i="1"/>
  <c r="D42" i="1"/>
  <c r="C42" i="1"/>
  <c r="E41" i="1"/>
  <c r="D41" i="1"/>
  <c r="C41" i="1"/>
  <c r="E39" i="1"/>
  <c r="D39" i="1"/>
  <c r="C39" i="1"/>
  <c r="D38" i="1"/>
  <c r="C38" i="1"/>
  <c r="E37" i="1"/>
  <c r="E36" i="1" s="1"/>
  <c r="E33" i="1" s="1"/>
  <c r="D37" i="1"/>
  <c r="C37" i="1"/>
  <c r="D36" i="1"/>
  <c r="D33" i="1" s="1"/>
  <c r="C36" i="1"/>
  <c r="E34" i="1"/>
  <c r="D34" i="1"/>
  <c r="C34" i="1"/>
  <c r="C33" i="1" s="1"/>
  <c r="E31" i="1"/>
  <c r="D31" i="1"/>
  <c r="C31" i="1"/>
  <c r="E30" i="1"/>
  <c r="D30" i="1"/>
  <c r="C30" i="1"/>
  <c r="E27" i="1"/>
  <c r="D27" i="1"/>
  <c r="C27" i="1"/>
  <c r="C24" i="1" s="1"/>
  <c r="E25" i="1"/>
  <c r="D25" i="1"/>
  <c r="C25" i="1"/>
  <c r="E24" i="1"/>
  <c r="D24" i="1"/>
  <c r="E22" i="1"/>
  <c r="D22" i="1"/>
  <c r="C22" i="1"/>
  <c r="E20" i="1"/>
  <c r="D20" i="1"/>
  <c r="C20" i="1"/>
  <c r="E18" i="1"/>
  <c r="D18" i="1"/>
  <c r="C18" i="1"/>
  <c r="E16" i="1"/>
  <c r="E13" i="1" s="1"/>
  <c r="E12" i="1" s="1"/>
  <c r="D16" i="1"/>
  <c r="C16" i="1"/>
  <c r="E14" i="1"/>
  <c r="D14" i="1"/>
  <c r="D13" i="1" s="1"/>
  <c r="D12" i="1" s="1"/>
  <c r="C14" i="1"/>
  <c r="C13" i="1"/>
  <c r="C12" i="1" s="1"/>
  <c r="E9" i="1"/>
  <c r="D9" i="1"/>
  <c r="C9" i="1"/>
  <c r="C8" i="1"/>
  <c r="E7" i="1"/>
  <c r="E6" i="1" s="1"/>
  <c r="D7" i="1"/>
  <c r="C7" i="1"/>
  <c r="D6" i="1"/>
  <c r="D5" i="1" s="1"/>
  <c r="C6" i="1"/>
  <c r="C5" i="1" l="1"/>
  <c r="C199" i="1" s="1"/>
  <c r="E46" i="1"/>
  <c r="D75" i="1"/>
  <c r="D67" i="1" s="1"/>
  <c r="D66" i="1" s="1"/>
  <c r="D199" i="1" s="1"/>
  <c r="E5" i="1"/>
  <c r="E163" i="1"/>
  <c r="E67" i="1" s="1"/>
  <c r="E66" i="1" s="1"/>
  <c r="E199" i="1" l="1"/>
</calcChain>
</file>

<file path=xl/sharedStrings.xml><?xml version="1.0" encoding="utf-8"?>
<sst xmlns="http://schemas.openxmlformats.org/spreadsheetml/2006/main" count="397" uniqueCount="334">
  <si>
    <t xml:space="preserve"> Объем поступлений доходов Нюксенского муниципального округа на 2025 год и на плановый период 2026 и 2027 годов</t>
  </si>
  <si>
    <t>(тыс.руб.)</t>
  </si>
  <si>
    <t>Код бюджетной классификации РФ</t>
  </si>
  <si>
    <t>Наименование групп, подгрупп и статей доходов</t>
  </si>
  <si>
    <t xml:space="preserve"> 2025 год</t>
  </si>
  <si>
    <t xml:space="preserve"> 2026 год</t>
  </si>
  <si>
    <t xml:space="preserve"> 2027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</si>
  <si>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</si>
  <si>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</si>
  <si>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</si>
  <si>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</si>
  <si>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</si>
  <si>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</si>
  <si>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</si>
  <si>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являющихся иностранными гражданами, осуществляющими трудовую деятельность на основании патента в соответствии со ст.277.11 Налогового Кодекса РФ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</si>
  <si>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</si>
  <si>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</si>
  <si>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</si>
  <si>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</si>
  <si>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1 03 03000 01 0000 110</t>
  </si>
  <si>
    <t>Туристический налог</t>
  </si>
  <si>
    <t>1 05 00000 00 0000 000</t>
  </si>
  <si>
    <t>НАЛОГИ НА СОВОКУПНЫЙ ДОХОД</t>
  </si>
  <si>
    <t>1 05 01000 00 0000 110</t>
  </si>
  <si>
    <t xml:space="preserve">Налог, взимаемый в связи с применением упрощенной системы  налогообложения 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</si>
  <si>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</si>
  <si>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</si>
  <si>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</si>
  <si>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</si>
  <si>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</si>
  <si>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</si>
  <si>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</si>
  <si>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1 05 02000 02 0000 110</t>
  </si>
  <si>
    <t>Единый налог на вмененный доход для отдельных видов деятельности</t>
  </si>
  <si>
    <t>1 05 02010 02 0000 110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</si>
  <si>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</si>
  <si>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</si>
  <si>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</si>
  <si>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</si>
  <si>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</si>
  <si>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</si>
  <si>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</si>
  <si>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</si>
  <si>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</si>
  <si>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</si>
  <si>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</si>
  <si>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</si>
  <si>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</si>
  <si>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1 06 06000 00 0000 110</t>
  </si>
  <si>
    <t>Земельный налог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</si>
  <si>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</si>
  <si>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</si>
  <si>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</si>
  <si>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</si>
  <si>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1 08 00000 00 0000 000</t>
  </si>
  <si>
    <t>ГОСУДАРСТВЕННАЯ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</si>
  <si>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</si>
  <si>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</si>
  <si>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</si>
  <si>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</si>
  <si>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</si>
  <si>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</si>
  <si>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</si>
  <si>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</si>
  <si>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1 11 01050 05 0000 120</t>
  </si>
  <si>
    <t>Доходы в виде прибыли, приходящейся на доли  в уставных (складочных) капиталах хозяйственных товариществ и обществ, или дивидендов по акциям, принадлежащим муниципальным районам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</si>
  <si>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</si>
  <si>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</si>
  <si>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</si>
  <si>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</si>
  <si>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</si>
  <si>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</si>
  <si>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</si>
  <si>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</si>
  <si>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</si>
  <si>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</si>
  <si>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</si>
  <si>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</si>
  <si>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</si>
  <si>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</si>
  <si>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</si>
  <si>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</si>
  <si>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</si>
  <si>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</si>
  <si>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</si>
  <si>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</si>
  <si>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</si>
  <si>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</si>
  <si>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</si>
  <si>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 xml:space="preserve">Доходы от оказания платных услуг (работ)
</t>
  </si>
  <si>
    <t>1 13 01990 00 0000 130</t>
  </si>
  <si>
    <t xml:space="preserve">Прочие доходы от оказания платных услуг (работ)
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</si>
  <si>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</si>
  <si>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</si>
  <si>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1 13 02000 00 0000 130</t>
  </si>
  <si>
    <t>Доходы от компенсации затрат государства</t>
  </si>
  <si>
    <t xml:space="preserve">1 13 02990 00 0000 130
</t>
  </si>
  <si>
    <t xml:space="preserve">Прочие доходы от компенсации затрат государства
</t>
  </si>
  <si>
    <t>1 13 02994 14 0000 130</t>
  </si>
  <si>
    <t>Прочие доходы от компенсации затрат бюджетов муниципальных округов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</si>
  <si>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</si>
  <si>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</si>
  <si>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</si>
  <si>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</si>
  <si>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</si>
  <si>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</si>
  <si>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</si>
  <si>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</si>
  <si>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</si>
  <si>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</si>
  <si>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</si>
  <si>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</si>
  <si>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</si>
  <si>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</si>
  <si>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</si>
  <si>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</si>
  <si>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</si>
  <si>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</si>
  <si>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1 17 05000 00 0000 180</t>
  </si>
  <si>
    <t xml:space="preserve">Прочие неналоговые доходы </t>
  </si>
  <si>
    <t>1 17 05040 14 0000 180</t>
  </si>
  <si>
    <t>Прочие неналоговые доходы бюджетов муниципальных округов</t>
  </si>
  <si>
    <t>1 17 15000 00 0000 150</t>
  </si>
  <si>
    <t>Инициативные платежи</t>
  </si>
  <si>
    <t>1 17 15020 14 0000 150</t>
  </si>
  <si>
    <t>Инициативные платежи, зачисляемые в бюджеты муниципальных округов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</si>
  <si>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</si>
  <si>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</si>
  <si>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</si>
  <si>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</si>
  <si>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</si>
  <si>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</si>
  <si>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</si>
  <si>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</si>
  <si>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</si>
  <si>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</si>
  <si>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</si>
  <si>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</si>
  <si>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</si>
  <si>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</si>
  <si>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2 02 15009 00 0000 150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</si>
  <si>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</si>
  <si>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</si>
  <si>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</si>
  <si>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</si>
  <si>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</si>
  <si>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2 02 20077 00 0000 150</t>
  </si>
  <si>
    <t>Субсидии бюджетам на софинансирование капитальных вложений в объекты муниципальной собственности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</si>
  <si>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</si>
  <si>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</si>
  <si>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</si>
  <si>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</si>
  <si>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</si>
  <si>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</si>
  <si>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</si>
  <si>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</si>
  <si>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2 02 20300 14 0000 150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</si>
  <si>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</si>
  <si>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</si>
  <si>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</si>
  <si>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</si>
  <si>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</si>
  <si>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2 02 20303 00 0000 150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</si>
  <si>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</si>
  <si>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</si>
  <si>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</si>
  <si>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2 02 25172 00 0000 150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</si>
  <si>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</si>
  <si>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2 02 25172 14 0000 150</t>
  </si>
  <si>
    <t>Субсидии местным бюджетам 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</si>
  <si>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2 02 25213 00 0000 150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</si>
  <si>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</si>
  <si>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</si>
  <si>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</si>
  <si>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2 02 25243 00 0000 150</t>
  </si>
  <si>
    <t>Субсидии бюджетам на строительство и реконструкцию (модернизацию) объектов питьевого водоснабжения</t>
  </si>
  <si>
    <t>2 02 25243 14 0000 150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</si>
  <si>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</si>
  <si>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</si>
  <si>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</si>
  <si>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</si>
  <si>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</si>
  <si>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2 02 25497 00 0000 150</t>
  </si>
  <si>
    <t>Субсидии бюджетам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</si>
  <si>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</si>
  <si>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</si>
  <si>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2 02 25511 00 0000 150</t>
  </si>
  <si>
    <t>Субсидии бюджетам на проведение комплексных кадастровых работ</t>
  </si>
  <si>
    <t>2 02 25511 14 0000 150</t>
  </si>
  <si>
    <t>Субсидии бюджетам муниципальных округов на проведение комплексных кадастровых работ</t>
  </si>
  <si>
    <t>2 02 25519 00 0000 150</t>
  </si>
  <si>
    <t>Субсидии бюджетам на поддержку отрасли культуры</t>
  </si>
  <si>
    <t>2 02 25519 14 0000 150</t>
  </si>
  <si>
    <t>Субсидии бюджетам муниципальных округов на поддержку отрасли культуры</t>
  </si>
  <si>
    <t>2 02 25555 00 0000 150</t>
  </si>
  <si>
    <t>Субсидии бюджетам на реализацию программ формирования современной городской среды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</si>
  <si>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</si>
  <si>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</si>
  <si>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2 02 25599 00 0000 150</t>
  </si>
  <si>
    <t>Субсидии бюджетам на подготовку проектов межевания земельных участков и на проведение кадастровых работ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</si>
  <si>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</si>
  <si>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</si>
  <si>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2 02 25576 00 0000 150</t>
  </si>
  <si>
    <t>Субсидии бюджетам на обеспечение комплексного развития сельских территорий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</si>
  <si>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</si>
  <si>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</si>
  <si>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2 02 25559 00 0000 150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</si>
  <si>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</si>
  <si>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2 02 25559 14 0000 150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</si>
  <si>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</si>
  <si>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2 02 25750 00 0000 150</t>
  </si>
  <si>
    <t>Субсидии бюджетам на реализацию мероприятий по модернизации школьных систем образования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</si>
  <si>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</si>
  <si>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</si>
  <si>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2 02 29999 00 0000 150</t>
  </si>
  <si>
    <t xml:space="preserve">Прочие субсидии </t>
  </si>
  <si>
    <t>2 02 29999 14 0000 150</t>
  </si>
  <si>
    <t>Прочие субсидии бюджетам муниципальных округов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</si>
  <si>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</si>
  <si>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>Субсидии местным бюджетам на текущее содержание опорной сети дорог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</si>
  <si>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 xml:space="preserve">Субсидии местным бюджетам на обустройство детских и спортивных площадок в рмаках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 </t>
  </si>
  <si>
    <t>Субсидии местным бюджетам на создание и (или) ремонт источников наружного водоснабжения для забора воды в целях пожаротушения в рамках реализации подпрограммы "Обеспечение пожарной безопасности на территории области" государственной программы "Обеспечение профилактики правонарушений, безопасности населения и териитории Вологодской области"</t>
  </si>
  <si>
    <t>Субсидии местным бюджетам на обустройство систем уличного освещения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</si>
  <si>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проведение мероприятий по созданию агроклассов и (или) лесных классов в общеобразовательных организациях области в рамках подпрограммы "Развитие общего и дополнительного образования детей" государственной программы "Развитие образования детей"</t>
  </si>
  <si>
    <t>Субсидии местным бюджетам на доставку товаров в социально значимые магазины в малонаселенных и (или) труднодоступных населенных пунктах в рамках программы "Развитие торговли" государственной подпрограммы "Экономическое развитие Вологодской области"</t>
  </si>
  <si>
    <t>Субсидии местным бюджетам на реализацию мероприятий по обустройству объектов городской и сельской инфраструктуры для занятий физической культуры и спортом в рамках государственной программы "Развитие физической культуры и спорта в Вологодской области"</t>
  </si>
  <si>
    <t>Субсидии местным бюджетам на укрепление материально-технической базы муниципальных физкультурно-спортивных организаций в рамках регионального проекта "Развитие инфраструктуры и укрепление материально-технической базы спортивных объектов муниципальной и областной собственности" государственной программы "Развитие физической культуры и спорта в Вологодской области"</t>
  </si>
  <si>
    <t>Субсидии местным бюджетам на обустройство контейнерных площадок в рамках регионального проекта "Развитие системы обращения с отходами, в том числе с твердыми коммунальными отходами, на территории Вологодской области" государственной программы Вологодской области "Охрана окружающей среды, воспроизводство и рациональное использование природных ресурсов"</t>
  </si>
  <si>
    <t>Субсидии местным бюджетам на разработку проекта рекультивации земельных участков, занятых несанкционированными свалками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ресурсов"</t>
  </si>
  <si>
    <t>Субсидии местным бюджетам на капитальный ремонт и ремонт объектов культуры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области"</t>
  </si>
  <si>
    <t xml:space="preserve">Субсидии местным бюджетам на обеспечение развития и укрепление материально-технической базы муниципальных учреждений отрасли культуры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области" </t>
  </si>
  <si>
    <t xml:space="preserve">Субсидии местным бюджетам на обеспечение развития и укрепление материально-технической базы муниципальных учреждений отрасли культуры в рамках регионального проекта "Модернизация инфраструктуры сферы культуры" государственной программы "Развитие культуры, туризма и архивного дела Вологодской области" </t>
  </si>
  <si>
    <t>Субсидии местным бюджетам на 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 беспрепятственного доступа инвалидов (детей-инвалидов) в рамках регионального проекта "Повышение качества и доступности для инвалидов и других маломобильных групп населения приоритетных объектов и услуг" государственной программы "Социальная поддержка граждан в Вологодской области"</t>
  </si>
  <si>
    <t>Субсидии местным бюджетам на создание условий для занятий инвалидов, лиц с ограниченными возможностями здоровья физической культурой и спортом в рамках регионального проекта "Развитие спорта высших достижений, системы подготовки спортивного резерва и массового спорта в Вологодской области" государственной программы "Развитие физической культуры и спорта в Вологодской области"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</si>
  <si>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 в рамках регионального проекта "Строительство, капитальный ремонт, ремонт и содержание  автомобильных дорог общего пользования регионального и местного значения" государственной программы "Дорожная сеть и транспортное обслуживание"</t>
  </si>
  <si>
    <t>Субсидии местным бюджетам на участие в обеспечении подготовки спортивного резерва для спортивных сборных команд Вологодской области в рамках регионального проекта "Развитие спорта высших достижений, системы подготовки спортивного резерва и массового спорта в Вологодской области" государственной программы "Развитие физической культуры и спорта в Вологодской области"</t>
  </si>
  <si>
    <t>Субсидии местным бюджетам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 в рамках регионального проекта "Развитие спорта высших достижений, системы подготовки спортивного резерва и массового спорта в Вологодской области" государственной программы "Развитие физической культуры и спорта в Вологодской области"</t>
  </si>
  <si>
    <t>Субсидии местным бюджетам на внедрение и (или) эксплуатацию аппаратно-программного комплекса "Безопасный город" в рамках подпрограммы "Профилактика преступлений и иных правонарушений"  государственной программы  "Обеспечение профилактики правонарушений, безопасности населения и территории  Вологодской области"</t>
  </si>
  <si>
    <t>Субсидии местным бюджетам на развитие мобильной торговли в малонаселенных и (или) труднодоступных населенных пунктах в рамках подпрограммы "Развитие торговли" государственной программы "Экономическое развитие Вологодской области"</t>
  </si>
  <si>
    <t>Субсидии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районов,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</si>
  <si>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Субсидии местным бюджетам на организацию транспортного обслуживания населения на муниципальных маршрутах регулярных перевозок по регулируемым тарифам в рамках регионального проекта "Организация транспортного обслуживания населения" государственной программы Вологодской области "Дорожная сеть и транспортное обслуживание"</t>
  </si>
  <si>
    <t>Субсидии на строительство и реконструкцию объектов физической культуры и спорта муниципальной собственности в рамках подпрограммы "Физическая культура и массовый спорт" государственной программы "Развитие физической культуры и спорта в Вологодской области на 2021-2025 годы" на 2021 год и 2022 год планового периода</t>
  </si>
  <si>
    <t xml:space="preserve">Субсидии местным бюджетам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 в рамках подпрограммы "Развитие конкуренции и совершенствование механизмов регулирования системы государственных закупок Вологодской области" государственной программы "Экономическое развитие Вологодской области" </t>
  </si>
  <si>
    <t>Субсидии местным бюджетам на рекультивацию земельных участков, занятых несанкционированными свалками отходов,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ресурсов"</t>
  </si>
  <si>
    <t>Субсидии местным бюджетам на реализацию мероприятий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 в рамках регионального проекта "Все лучшее детям" государственной программы "Развитие образования Вологодской области"</t>
  </si>
  <si>
    <t>Субсидии местным бюджетам на разработку проекта рекультивации земельных участков, занятых несанкционированными свалками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 на 2021-2025 годы"</t>
  </si>
  <si>
    <t>Субсидии местным бюджетам на строительство, реконструкцию  и капитальный ремонт централизованных систем водоснабжения и водоотведения в рамках подпрограммы "Энергосбережение и повышение энергетической эффективности на территории Вологодской области" государственной программы "Развитие топливно-энергетического комплекса и коммунальной инфраструктуры на территории Вологодской области на 2021-2025 годы"</t>
  </si>
  <si>
    <t>Субсидии местным бюджетам на  проведение мероприятий по обеспечению условий для организации питания обучающихся в муниципальных общеобразовательных организациях в рамках регионального проекта "Развитие дошкольного,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</si>
  <si>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организацию уличного освещения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</si>
  <si>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проведение мероприятий по предотвращению распространения сорного растения борщевик Сосновского в рамках ведомственного проекта "Оказание госсударственной поддержки муниципальным образованиям области, направленной на предотвращение распространения сорного растения борщевик Сосновского" государственной программы "Комплексное развитие сельских территорий Вологодской области"</t>
  </si>
  <si>
    <t>Субсидии местным бюджетам на реализацию проекта "Народный бюджет"</t>
  </si>
  <si>
    <t>Субсидии местным бюджетам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программам,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</si>
  <si>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 на проведение мероприятий по обеспечению условий  для организации питания обучающихся в муниципальных общеобразовательных организациях в рамках подпрограммы "Развитие общего и дополнительного образования детей" государственной программы "Развитие образования Вологодской области на 2021-2025 годы"</t>
  </si>
  <si>
    <t>Субсидии местным бюджетам на строительство, реконструкцию, капитальный ремонт, ремонт и благоустройство территорий образовательных организаций муниципальной собственности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</si>
  <si>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организацию школьных музеев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</si>
  <si>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строительство, реконструкцию и капитальный ремонт централизованных систем водоснабжения и водоотведения регионального проекта "Модернизация топливно-энергетического сектора и коммунальной инфраструктур региона" государственной программы "Развитие топливно-энергетического комплекса и коммунальной инфраструктуры на территории Вологодской области"</t>
  </si>
  <si>
    <t xml:space="preserve">Субсидии местным бюджетам на проведение мероприятий по антитеррористической защищенности мест массового пребывания людей в рамках подпрограммы "Профилактика преступлений и иных правонарушений" государственной программы "Обеспечение профилактики правонарушений, безопасности населения и территории Вологодской области" </t>
  </si>
  <si>
    <t>Субсидии местным бюджетам на реализации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 в рамках регионального проекта "Развитие дошкольного, общего и дополнительного образоваия детей" государственной программы "Развитие образования Вологодской области"</t>
  </si>
  <si>
    <t>Субсидии местным бюджетам на строительство, реконструкцию, капитальный ремонт, ремонт и благоустройство территорий образовательных организаций  муниципальной  собственности в рамках регионального проекта "Развитие дошкольного, общего и дополнительного образоваия детей" государственной программы "Развитие образования Вологодской области"</t>
  </si>
  <si>
    <t>Субсидии местным бюджетам на антитеррористическую защищенность образовательных организаций в рамках регионального проекта "Обеспечение общественной безопасности на территории Вологодской области" государственной программы "Обеспечение профилатики правонарушений, безопасности населения и территории Вологодской области"</t>
  </si>
  <si>
    <t xml:space="preserve">Субсидии местным бюджетам на проведение мероприятий по антитеррористической защищенности объектов культуры в рамках регионального проекта "Обеспечение общественной безопасности на территории Вологодской области" государственной программы "Обеспечение профилактики правонарушений, безопасности населения и территории Вологодской области" </t>
  </si>
  <si>
    <t>Субсидии местным бюджетам на благоустройство общественных пространств  в рамках регионального проекта "Формирование комфортной городской среды"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</si>
  <si>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на проведение комплексных кадастровых работ в рамках регионального проекта "Организация проведения комплексных кадастровых работ" государственной программы "Экономическое развитие Вологодской области"</t>
  </si>
  <si>
    <t>Субсидии местным бюджетам на благоустройство дворовых территорий многоквартирных домов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</si>
  <si>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 xml:space="preserve">Субсидии местным бюджетам на реализацию мероприятий по благоустройству дворовых территорий многоквартирных домов в рамках подпрограммы "Благоустройство дворовых территорий муниципальных образований области" государственной программы "Формирование современной городской среды" </t>
  </si>
  <si>
    <t xml:space="preserve">Субсидии местным бюджета на реализацию мероприятий по благоустройству общественных пространств в рамках подпрограммы "Благоустройство общественных территорий муниципальных образований области" государственной программы "Формирование современной городской среды на 2018-2024 годы" </t>
  </si>
  <si>
    <t>Субсидии местным бюджетам на комплектование книжных фондов библиотек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</si>
  <si>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2 02 30000 00 0000 150</t>
  </si>
  <si>
    <t>Субвенции бюджетам бюджетной системы Российской Федерации</t>
  </si>
  <si>
    <t>2 02 30021 00 0000 150</t>
  </si>
  <si>
    <t>Субвенции бюджетам муниципальных образований на ежемесячное денежное вознаграждение за классное руководство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</si>
  <si>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</si>
  <si>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</si>
  <si>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</si>
  <si>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</si>
  <si>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</si>
  <si>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</si>
  <si>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2 02 30024 05 0000 150</t>
  </si>
  <si>
    <t xml:space="preserve">Субвенции на 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 </t>
  </si>
  <si>
    <t>Субвенции на обеспечение дошкольного образования в муниципальных  образовательных организациях,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образовательных организациях</t>
  </si>
  <si>
    <t>Субвенции на осуществление отдельных государственных полномочий в соответствии с законом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детей, обучающихся в федеральных государственных образовательных организациях), лиц из числа детей указанных категорий"</t>
  </si>
  <si>
    <t>Субвенции для осуществления отдельных государственных полномочий в сфере образования</t>
  </si>
  <si>
    <t>Субвенция на осуществление отдельных государственных полномочий в сфере архивного дела</t>
  </si>
  <si>
    <t>Субвенции для осуществления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</si>
  <si>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</si>
  <si>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Субвенции на осуществление отдельных государственных полномочий по организации деятельности многофункциональных центров предоставления государственных и муниципальных услуг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</si>
  <si>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</si>
  <si>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</si>
  <si>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</si>
  <si>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</si>
  <si>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</si>
  <si>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</si>
  <si>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</si>
  <si>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</si>
  <si>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2 02 35179 00 0000 150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</si>
  <si>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</si>
  <si>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</si>
  <si>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</si>
  <si>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2 02 35303 00 0000 150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</si>
  <si>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</si>
  <si>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</si>
  <si>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</si>
  <si>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2 02 36900 00 0000 150</t>
  </si>
  <si>
    <t>Единая субвенция местным бюджетам из бюджета субъекта Российской Федерации</t>
  </si>
  <si>
    <t>2 02 36900 14 0000 150</t>
  </si>
  <si>
    <t>Единая субвенция бюджетам муниципальных округов из бюджета субъекта Российской Федерации</t>
  </si>
  <si>
    <t>2 02 39999 00 0000 150</t>
  </si>
  <si>
    <t xml:space="preserve">Прочие субвенции </t>
  </si>
  <si>
    <t>2 02 39999 14 0000 150</t>
  </si>
  <si>
    <t>Прочие субвенции бюджетам муниципальных округов</t>
  </si>
  <si>
    <t>2 02 40000 00 0000 150</t>
  </si>
  <si>
    <t xml:space="preserve">Иные межбюджетные трансферты </t>
  </si>
  <si>
    <t>2 02 45519 00 0000 150</t>
  </si>
  <si>
    <t>Межбюджетные трансферты, передаваемые бюджетам на поддержку отрасли культуры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</si>
  <si>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</si>
  <si>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</si>
  <si>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2 02 49999 00 0000 150</t>
  </si>
  <si>
    <t>Прочие межбюджетные трансферты, передаваемые бюджетам</t>
  </si>
  <si>
    <t>2 02 49999 14 0000 150</t>
  </si>
  <si>
    <t>Прочие межбюджетные трансферты, передаваемые бюджетам муниципальных округов</t>
  </si>
  <si>
    <t>2 04 00000 00 0000 000</t>
  </si>
  <si>
    <t>БЕЗВОЗМЕЗДНЫЕ ПОСТУПЛЕНИЯ ОТ НЕГОСУДАРСТВЕННЫХ ОРГАНИЗАЦИЙ</t>
  </si>
  <si>
    <t>2 04 04000 14 0000 150</t>
  </si>
  <si>
    <t>Безвозмездные поступления от негосударственных организаций  в бюджеты муниципальных округов</t>
  </si>
  <si>
    <t>2 04 04099 14 0000 150</t>
  </si>
  <si>
    <t>Прочие безвозмездные поступления от негосударственных организаций в бюджеты муниципальных округов</t>
  </si>
  <si>
    <t>2 07 00000 00 0000 000</t>
  </si>
  <si>
    <t>ПРОЧИЕ БЕЗВОЗМЕЗДНЫЕ ПОСТУПЛЕНИЯ</t>
  </si>
  <si>
    <t>2 07 04000 14 0000 150</t>
  </si>
  <si>
    <t>Прочие безвозмездные поступления в бюджеты муниципальных округов</t>
  </si>
  <si>
    <t>2 07 04020 14 0000 150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</si>
  <si>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</si>
  <si>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ВСЕГО ДОХОДОВ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</si>
  <si>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16.12.2024 года № 88 "О бюджете Нюксенского муниципального округа Вологодской области на 2025 год и плановый период 2026 и 2027 годов"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</si>
</sst>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77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justify"/>
    </xf>
    <xf numFmtId="164" fontId="2" fillId="0" borderId="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justify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justify"/>
    </xf>
    <xf numFmtId="164" fontId="2" fillId="0" borderId="5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justify"/>
    </xf>
    <xf numFmtId="164" fontId="1" fillId="0" borderId="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vertical="justify"/>
    </xf>
    <xf numFmtId="0" fontId="1" fillId="0" borderId="3" xfId="0" applyFont="1" applyFill="1" applyBorder="1" applyAlignment="1">
      <alignment horizontal="left" vertical="justify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3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justify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49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justify" wrapText="1"/>
    </xf>
    <xf numFmtId="164" fontId="1" fillId="2" borderId="3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0" borderId="5" xfId="0" applyNumberFormat="1" applyFont="1" applyFill="1" applyBorder="1" applyAlignment="1">
      <alignment horizontal="left" vertical="justify"/>
    </xf>
    <xf numFmtId="0" fontId="1" fillId="0" borderId="5" xfId="0" applyFont="1" applyFill="1" applyBorder="1" applyAlignment="1">
      <alignment horizontal="left" vertical="justify"/>
    </xf>
    <xf numFmtId="0" fontId="1" fillId="0" borderId="5" xfId="0" applyFont="1" applyFill="1" applyBorder="1" applyAlignment="1">
      <alignment horizontal="left" vertical="justify" wrapText="1"/>
    </xf>
    <xf numFmtId="0" fontId="1" fillId="0" borderId="5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right"/>
    </xf>
    <xf numFmtId="0" fontId="3" fillId="0" borderId="0" xfId="0" applyFont="1" applyFill="1"/>
    <xf numFmtId="164" fontId="2" fillId="2" borderId="3" xfId="0" applyNumberFormat="1" applyFont="1" applyFill="1" applyBorder="1" applyAlignment="1">
      <alignment horizontal="right"/>
    </xf>
    <xf numFmtId="164" fontId="1" fillId="2" borderId="0" xfId="0" applyNumberFormat="1" applyFont="1" applyFill="1"/>
    <xf numFmtId="0" fontId="1" fillId="2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justify" wrapText="1"/>
    </xf>
    <xf numFmtId="165" fontId="2" fillId="0" borderId="3" xfId="0" applyNumberFormat="1" applyFont="1" applyFill="1" applyBorder="1" applyAlignment="1">
      <alignment horizontal="right"/>
    </xf>
    <xf numFmtId="0" fontId="1" fillId="0" borderId="3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0" applyNumberFormat="1" applyFont="1" applyFill="1" applyBorder="1" applyAlignment="1">
      <alignment horizontal="left" vertical="justify" wrapText="1"/>
    </xf>
    <xf numFmtId="164" fontId="1" fillId="0" borderId="2" xfId="2" applyNumberFormat="1" applyFont="1" applyFill="1" applyBorder="1" applyAlignment="1" applyProtection="1">
      <alignment horizontal="right"/>
      <protection hidden="1"/>
    </xf>
    <xf numFmtId="164" fontId="1" fillId="0" borderId="3" xfId="2" applyNumberFormat="1" applyFont="1" applyFill="1" applyBorder="1" applyAlignment="1" applyProtection="1">
      <alignment horizontal="right"/>
      <protection hidden="1"/>
    </xf>
    <xf numFmtId="0" fontId="2" fillId="0" borderId="3" xfId="0" applyNumberFormat="1" applyFont="1" applyFill="1" applyBorder="1" applyAlignment="1">
      <alignment horizontal="left" vertical="justify" wrapText="1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/>
    <xf numFmtId="0" fontId="2" fillId="0" borderId="3" xfId="0" applyFont="1" applyFill="1" applyBorder="1" applyAlignment="1">
      <alignment wrapText="1"/>
    </xf>
    <xf numFmtId="0" fontId="2" fillId="0" borderId="3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6" fillId="0" borderId="0" xfId="0" applyFont="1" applyFill="1"/>
    <xf numFmtId="165" fontId="7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 2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tabSelected="1" view="pageBreakPreview" zoomScale="91" zoomScaleNormal="82" zoomScaleSheetLayoutView="91" workbookViewId="0">
      <selection activeCell="A2" sqref="A2:D2"/>
    </sheetView>
  </sheetViews>
  <sheetFormatPr defaultColWidth="10.5703125" defaultRowHeight="15" x14ac:dyDescent="0.25"/>
  <cols>
    <col min="1" max="1" width="26.28515625" style="1" customWidth="1"/>
    <col min="2" max="2" width="76.42578125" style="1" customWidth="1"/>
    <col min="3" max="3" width="13.28515625" style="1" customWidth="1"/>
    <col min="4" max="13" width="10.5703125" style="1" customWidth="1"/>
    <col min="14" max="256" width="10.5703125" style="1"/>
    <col min="257" max="257" width="26.28515625" style="1" customWidth="1"/>
    <col min="258" max="258" width="76.42578125" style="1" customWidth="1"/>
    <col min="259" max="259" width="13.28515625" style="1" customWidth="1"/>
    <col min="260" max="512" width="10.5703125" style="1"/>
    <col min="513" max="513" width="26.28515625" style="1" customWidth="1"/>
    <col min="514" max="514" width="76.42578125" style="1" customWidth="1"/>
    <col min="515" max="515" width="13.28515625" style="1" customWidth="1"/>
    <col min="516" max="768" width="10.5703125" style="1"/>
    <col min="769" max="769" width="26.28515625" style="1" customWidth="1"/>
    <col min="770" max="770" width="76.42578125" style="1" customWidth="1"/>
    <col min="771" max="771" width="13.28515625" style="1" customWidth="1"/>
    <col min="772" max="1024" width="10.5703125" style="1"/>
    <col min="1025" max="1025" width="26.28515625" style="1" customWidth="1"/>
    <col min="1026" max="1026" width="76.42578125" style="1" customWidth="1"/>
    <col min="1027" max="1027" width="13.28515625" style="1" customWidth="1"/>
    <col min="1028" max="1280" width="10.5703125" style="1"/>
    <col min="1281" max="1281" width="26.28515625" style="1" customWidth="1"/>
    <col min="1282" max="1282" width="76.42578125" style="1" customWidth="1"/>
    <col min="1283" max="1283" width="13.28515625" style="1" customWidth="1"/>
    <col min="1284" max="1536" width="10.5703125" style="1"/>
    <col min="1537" max="1537" width="26.28515625" style="1" customWidth="1"/>
    <col min="1538" max="1538" width="76.42578125" style="1" customWidth="1"/>
    <col min="1539" max="1539" width="13.28515625" style="1" customWidth="1"/>
    <col min="1540" max="1792" width="10.5703125" style="1"/>
    <col min="1793" max="1793" width="26.28515625" style="1" customWidth="1"/>
    <col min="1794" max="1794" width="76.42578125" style="1" customWidth="1"/>
    <col min="1795" max="1795" width="13.28515625" style="1" customWidth="1"/>
    <col min="1796" max="2048" width="10.5703125" style="1"/>
    <col min="2049" max="2049" width="26.28515625" style="1" customWidth="1"/>
    <col min="2050" max="2050" width="76.42578125" style="1" customWidth="1"/>
    <col min="2051" max="2051" width="13.28515625" style="1" customWidth="1"/>
    <col min="2052" max="2304" width="10.5703125" style="1"/>
    <col min="2305" max="2305" width="26.28515625" style="1" customWidth="1"/>
    <col min="2306" max="2306" width="76.42578125" style="1" customWidth="1"/>
    <col min="2307" max="2307" width="13.28515625" style="1" customWidth="1"/>
    <col min="2308" max="2560" width="10.5703125" style="1"/>
    <col min="2561" max="2561" width="26.28515625" style="1" customWidth="1"/>
    <col min="2562" max="2562" width="76.42578125" style="1" customWidth="1"/>
    <col min="2563" max="2563" width="13.28515625" style="1" customWidth="1"/>
    <col min="2564" max="2816" width="10.5703125" style="1"/>
    <col min="2817" max="2817" width="26.28515625" style="1" customWidth="1"/>
    <col min="2818" max="2818" width="76.42578125" style="1" customWidth="1"/>
    <col min="2819" max="2819" width="13.28515625" style="1" customWidth="1"/>
    <col min="2820" max="3072" width="10.5703125" style="1"/>
    <col min="3073" max="3073" width="26.28515625" style="1" customWidth="1"/>
    <col min="3074" max="3074" width="76.42578125" style="1" customWidth="1"/>
    <col min="3075" max="3075" width="13.28515625" style="1" customWidth="1"/>
    <col min="3076" max="3328" width="10.5703125" style="1"/>
    <col min="3329" max="3329" width="26.28515625" style="1" customWidth="1"/>
    <col min="3330" max="3330" width="76.42578125" style="1" customWidth="1"/>
    <col min="3331" max="3331" width="13.28515625" style="1" customWidth="1"/>
    <col min="3332" max="3584" width="10.5703125" style="1"/>
    <col min="3585" max="3585" width="26.28515625" style="1" customWidth="1"/>
    <col min="3586" max="3586" width="76.42578125" style="1" customWidth="1"/>
    <col min="3587" max="3587" width="13.28515625" style="1" customWidth="1"/>
    <col min="3588" max="3840" width="10.5703125" style="1"/>
    <col min="3841" max="3841" width="26.28515625" style="1" customWidth="1"/>
    <col min="3842" max="3842" width="76.42578125" style="1" customWidth="1"/>
    <col min="3843" max="3843" width="13.28515625" style="1" customWidth="1"/>
    <col min="3844" max="4096" width="10.5703125" style="1"/>
    <col min="4097" max="4097" width="26.28515625" style="1" customWidth="1"/>
    <col min="4098" max="4098" width="76.42578125" style="1" customWidth="1"/>
    <col min="4099" max="4099" width="13.28515625" style="1" customWidth="1"/>
    <col min="4100" max="4352" width="10.5703125" style="1"/>
    <col min="4353" max="4353" width="26.28515625" style="1" customWidth="1"/>
    <col min="4354" max="4354" width="76.42578125" style="1" customWidth="1"/>
    <col min="4355" max="4355" width="13.28515625" style="1" customWidth="1"/>
    <col min="4356" max="4608" width="10.5703125" style="1"/>
    <col min="4609" max="4609" width="26.28515625" style="1" customWidth="1"/>
    <col min="4610" max="4610" width="76.42578125" style="1" customWidth="1"/>
    <col min="4611" max="4611" width="13.28515625" style="1" customWidth="1"/>
    <col min="4612" max="4864" width="10.5703125" style="1"/>
    <col min="4865" max="4865" width="26.28515625" style="1" customWidth="1"/>
    <col min="4866" max="4866" width="76.42578125" style="1" customWidth="1"/>
    <col min="4867" max="4867" width="13.28515625" style="1" customWidth="1"/>
    <col min="4868" max="5120" width="10.5703125" style="1"/>
    <col min="5121" max="5121" width="26.28515625" style="1" customWidth="1"/>
    <col min="5122" max="5122" width="76.42578125" style="1" customWidth="1"/>
    <col min="5123" max="5123" width="13.28515625" style="1" customWidth="1"/>
    <col min="5124" max="5376" width="10.5703125" style="1"/>
    <col min="5377" max="5377" width="26.28515625" style="1" customWidth="1"/>
    <col min="5378" max="5378" width="76.42578125" style="1" customWidth="1"/>
    <col min="5379" max="5379" width="13.28515625" style="1" customWidth="1"/>
    <col min="5380" max="5632" width="10.5703125" style="1"/>
    <col min="5633" max="5633" width="26.28515625" style="1" customWidth="1"/>
    <col min="5634" max="5634" width="76.42578125" style="1" customWidth="1"/>
    <col min="5635" max="5635" width="13.28515625" style="1" customWidth="1"/>
    <col min="5636" max="5888" width="10.5703125" style="1"/>
    <col min="5889" max="5889" width="26.28515625" style="1" customWidth="1"/>
    <col min="5890" max="5890" width="76.42578125" style="1" customWidth="1"/>
    <col min="5891" max="5891" width="13.28515625" style="1" customWidth="1"/>
    <col min="5892" max="6144" width="10.5703125" style="1"/>
    <col min="6145" max="6145" width="26.28515625" style="1" customWidth="1"/>
    <col min="6146" max="6146" width="76.42578125" style="1" customWidth="1"/>
    <col min="6147" max="6147" width="13.28515625" style="1" customWidth="1"/>
    <col min="6148" max="6400" width="10.5703125" style="1"/>
    <col min="6401" max="6401" width="26.28515625" style="1" customWidth="1"/>
    <col min="6402" max="6402" width="76.42578125" style="1" customWidth="1"/>
    <col min="6403" max="6403" width="13.28515625" style="1" customWidth="1"/>
    <col min="6404" max="6656" width="10.5703125" style="1"/>
    <col min="6657" max="6657" width="26.28515625" style="1" customWidth="1"/>
    <col min="6658" max="6658" width="76.42578125" style="1" customWidth="1"/>
    <col min="6659" max="6659" width="13.28515625" style="1" customWidth="1"/>
    <col min="6660" max="6912" width="10.5703125" style="1"/>
    <col min="6913" max="6913" width="26.28515625" style="1" customWidth="1"/>
    <col min="6914" max="6914" width="76.42578125" style="1" customWidth="1"/>
    <col min="6915" max="6915" width="13.28515625" style="1" customWidth="1"/>
    <col min="6916" max="7168" width="10.5703125" style="1"/>
    <col min="7169" max="7169" width="26.28515625" style="1" customWidth="1"/>
    <col min="7170" max="7170" width="76.42578125" style="1" customWidth="1"/>
    <col min="7171" max="7171" width="13.28515625" style="1" customWidth="1"/>
    <col min="7172" max="7424" width="10.5703125" style="1"/>
    <col min="7425" max="7425" width="26.28515625" style="1" customWidth="1"/>
    <col min="7426" max="7426" width="76.42578125" style="1" customWidth="1"/>
    <col min="7427" max="7427" width="13.28515625" style="1" customWidth="1"/>
    <col min="7428" max="7680" width="10.5703125" style="1"/>
    <col min="7681" max="7681" width="26.28515625" style="1" customWidth="1"/>
    <col min="7682" max="7682" width="76.42578125" style="1" customWidth="1"/>
    <col min="7683" max="7683" width="13.28515625" style="1" customWidth="1"/>
    <col min="7684" max="7936" width="10.5703125" style="1"/>
    <col min="7937" max="7937" width="26.28515625" style="1" customWidth="1"/>
    <col min="7938" max="7938" width="76.42578125" style="1" customWidth="1"/>
    <col min="7939" max="7939" width="13.28515625" style="1" customWidth="1"/>
    <col min="7940" max="8192" width="10.5703125" style="1"/>
    <col min="8193" max="8193" width="26.28515625" style="1" customWidth="1"/>
    <col min="8194" max="8194" width="76.42578125" style="1" customWidth="1"/>
    <col min="8195" max="8195" width="13.28515625" style="1" customWidth="1"/>
    <col min="8196" max="8448" width="10.5703125" style="1"/>
    <col min="8449" max="8449" width="26.28515625" style="1" customWidth="1"/>
    <col min="8450" max="8450" width="76.42578125" style="1" customWidth="1"/>
    <col min="8451" max="8451" width="13.28515625" style="1" customWidth="1"/>
    <col min="8452" max="8704" width="10.5703125" style="1"/>
    <col min="8705" max="8705" width="26.28515625" style="1" customWidth="1"/>
    <col min="8706" max="8706" width="76.42578125" style="1" customWidth="1"/>
    <col min="8707" max="8707" width="13.28515625" style="1" customWidth="1"/>
    <col min="8708" max="8960" width="10.5703125" style="1"/>
    <col min="8961" max="8961" width="26.28515625" style="1" customWidth="1"/>
    <col min="8962" max="8962" width="76.42578125" style="1" customWidth="1"/>
    <col min="8963" max="8963" width="13.28515625" style="1" customWidth="1"/>
    <col min="8964" max="9216" width="10.5703125" style="1"/>
    <col min="9217" max="9217" width="26.28515625" style="1" customWidth="1"/>
    <col min="9218" max="9218" width="76.42578125" style="1" customWidth="1"/>
    <col min="9219" max="9219" width="13.28515625" style="1" customWidth="1"/>
    <col min="9220" max="9472" width="10.5703125" style="1"/>
    <col min="9473" max="9473" width="26.28515625" style="1" customWidth="1"/>
    <col min="9474" max="9474" width="76.42578125" style="1" customWidth="1"/>
    <col min="9475" max="9475" width="13.28515625" style="1" customWidth="1"/>
    <col min="9476" max="9728" width="10.5703125" style="1"/>
    <col min="9729" max="9729" width="26.28515625" style="1" customWidth="1"/>
    <col min="9730" max="9730" width="76.42578125" style="1" customWidth="1"/>
    <col min="9731" max="9731" width="13.28515625" style="1" customWidth="1"/>
    <col min="9732" max="9984" width="10.5703125" style="1"/>
    <col min="9985" max="9985" width="26.28515625" style="1" customWidth="1"/>
    <col min="9986" max="9986" width="76.42578125" style="1" customWidth="1"/>
    <col min="9987" max="9987" width="13.28515625" style="1" customWidth="1"/>
    <col min="9988" max="10240" width="10.5703125" style="1"/>
    <col min="10241" max="10241" width="26.28515625" style="1" customWidth="1"/>
    <col min="10242" max="10242" width="76.42578125" style="1" customWidth="1"/>
    <col min="10243" max="10243" width="13.28515625" style="1" customWidth="1"/>
    <col min="10244" max="10496" width="10.5703125" style="1"/>
    <col min="10497" max="10497" width="26.28515625" style="1" customWidth="1"/>
    <col min="10498" max="10498" width="76.42578125" style="1" customWidth="1"/>
    <col min="10499" max="10499" width="13.28515625" style="1" customWidth="1"/>
    <col min="10500" max="10752" width="10.5703125" style="1"/>
    <col min="10753" max="10753" width="26.28515625" style="1" customWidth="1"/>
    <col min="10754" max="10754" width="76.42578125" style="1" customWidth="1"/>
    <col min="10755" max="10755" width="13.28515625" style="1" customWidth="1"/>
    <col min="10756" max="11008" width="10.5703125" style="1"/>
    <col min="11009" max="11009" width="26.28515625" style="1" customWidth="1"/>
    <col min="11010" max="11010" width="76.42578125" style="1" customWidth="1"/>
    <col min="11011" max="11011" width="13.28515625" style="1" customWidth="1"/>
    <col min="11012" max="11264" width="10.5703125" style="1"/>
    <col min="11265" max="11265" width="26.28515625" style="1" customWidth="1"/>
    <col min="11266" max="11266" width="76.42578125" style="1" customWidth="1"/>
    <col min="11267" max="11267" width="13.28515625" style="1" customWidth="1"/>
    <col min="11268" max="11520" width="10.5703125" style="1"/>
    <col min="11521" max="11521" width="26.28515625" style="1" customWidth="1"/>
    <col min="11522" max="11522" width="76.42578125" style="1" customWidth="1"/>
    <col min="11523" max="11523" width="13.28515625" style="1" customWidth="1"/>
    <col min="11524" max="11776" width="10.5703125" style="1"/>
    <col min="11777" max="11777" width="26.28515625" style="1" customWidth="1"/>
    <col min="11778" max="11778" width="76.42578125" style="1" customWidth="1"/>
    <col min="11779" max="11779" width="13.28515625" style="1" customWidth="1"/>
    <col min="11780" max="12032" width="10.5703125" style="1"/>
    <col min="12033" max="12033" width="26.28515625" style="1" customWidth="1"/>
    <col min="12034" max="12034" width="76.42578125" style="1" customWidth="1"/>
    <col min="12035" max="12035" width="13.28515625" style="1" customWidth="1"/>
    <col min="12036" max="12288" width="10.5703125" style="1"/>
    <col min="12289" max="12289" width="26.28515625" style="1" customWidth="1"/>
    <col min="12290" max="12290" width="76.42578125" style="1" customWidth="1"/>
    <col min="12291" max="12291" width="13.28515625" style="1" customWidth="1"/>
    <col min="12292" max="12544" width="10.5703125" style="1"/>
    <col min="12545" max="12545" width="26.28515625" style="1" customWidth="1"/>
    <col min="12546" max="12546" width="76.42578125" style="1" customWidth="1"/>
    <col min="12547" max="12547" width="13.28515625" style="1" customWidth="1"/>
    <col min="12548" max="12800" width="10.5703125" style="1"/>
    <col min="12801" max="12801" width="26.28515625" style="1" customWidth="1"/>
    <col min="12802" max="12802" width="76.42578125" style="1" customWidth="1"/>
    <col min="12803" max="12803" width="13.28515625" style="1" customWidth="1"/>
    <col min="12804" max="13056" width="10.5703125" style="1"/>
    <col min="13057" max="13057" width="26.28515625" style="1" customWidth="1"/>
    <col min="13058" max="13058" width="76.42578125" style="1" customWidth="1"/>
    <col min="13059" max="13059" width="13.28515625" style="1" customWidth="1"/>
    <col min="13060" max="13312" width="10.5703125" style="1"/>
    <col min="13313" max="13313" width="26.28515625" style="1" customWidth="1"/>
    <col min="13314" max="13314" width="76.42578125" style="1" customWidth="1"/>
    <col min="13315" max="13315" width="13.28515625" style="1" customWidth="1"/>
    <col min="13316" max="13568" width="10.5703125" style="1"/>
    <col min="13569" max="13569" width="26.28515625" style="1" customWidth="1"/>
    <col min="13570" max="13570" width="76.42578125" style="1" customWidth="1"/>
    <col min="13571" max="13571" width="13.28515625" style="1" customWidth="1"/>
    <col min="13572" max="13824" width="10.5703125" style="1"/>
    <col min="13825" max="13825" width="26.28515625" style="1" customWidth="1"/>
    <col min="13826" max="13826" width="76.42578125" style="1" customWidth="1"/>
    <col min="13827" max="13827" width="13.28515625" style="1" customWidth="1"/>
    <col min="13828" max="14080" width="10.5703125" style="1"/>
    <col min="14081" max="14081" width="26.28515625" style="1" customWidth="1"/>
    <col min="14082" max="14082" width="76.42578125" style="1" customWidth="1"/>
    <col min="14083" max="14083" width="13.28515625" style="1" customWidth="1"/>
    <col min="14084" max="14336" width="10.5703125" style="1"/>
    <col min="14337" max="14337" width="26.28515625" style="1" customWidth="1"/>
    <col min="14338" max="14338" width="76.42578125" style="1" customWidth="1"/>
    <col min="14339" max="14339" width="13.28515625" style="1" customWidth="1"/>
    <col min="14340" max="14592" width="10.5703125" style="1"/>
    <col min="14593" max="14593" width="26.28515625" style="1" customWidth="1"/>
    <col min="14594" max="14594" width="76.42578125" style="1" customWidth="1"/>
    <col min="14595" max="14595" width="13.28515625" style="1" customWidth="1"/>
    <col min="14596" max="14848" width="10.5703125" style="1"/>
    <col min="14849" max="14849" width="26.28515625" style="1" customWidth="1"/>
    <col min="14850" max="14850" width="76.42578125" style="1" customWidth="1"/>
    <col min="14851" max="14851" width="13.28515625" style="1" customWidth="1"/>
    <col min="14852" max="15104" width="10.5703125" style="1"/>
    <col min="15105" max="15105" width="26.28515625" style="1" customWidth="1"/>
    <col min="15106" max="15106" width="76.42578125" style="1" customWidth="1"/>
    <col min="15107" max="15107" width="13.28515625" style="1" customWidth="1"/>
    <col min="15108" max="15360" width="10.5703125" style="1"/>
    <col min="15361" max="15361" width="26.28515625" style="1" customWidth="1"/>
    <col min="15362" max="15362" width="76.42578125" style="1" customWidth="1"/>
    <col min="15363" max="15363" width="13.28515625" style="1" customWidth="1"/>
    <col min="15364" max="15616" width="10.5703125" style="1"/>
    <col min="15617" max="15617" width="26.28515625" style="1" customWidth="1"/>
    <col min="15618" max="15618" width="76.42578125" style="1" customWidth="1"/>
    <col min="15619" max="15619" width="13.28515625" style="1" customWidth="1"/>
    <col min="15620" max="15872" width="10.5703125" style="1"/>
    <col min="15873" max="15873" width="26.28515625" style="1" customWidth="1"/>
    <col min="15874" max="15874" width="76.42578125" style="1" customWidth="1"/>
    <col min="15875" max="15875" width="13.28515625" style="1" customWidth="1"/>
    <col min="15876" max="16128" width="10.5703125" style="1"/>
    <col min="16129" max="16129" width="26.28515625" style="1" customWidth="1"/>
    <col min="16130" max="16130" width="76.42578125" style="1" customWidth="1"/>
    <col min="16131" max="16131" width="13.28515625" style="1" customWidth="1"/>
    <col min="16132" max="16384" width="10.5703125" style="1"/>
  </cols>
  <sheetData>
    <row r="1" spans="1:5" ht="65.25" customHeight="1" x14ac:dyDescent="0.25">
      <c r="A1" s="75" t="s">
        <v>333</v>
      </c>
      <c r="B1" s="75"/>
      <c r="C1" s="75"/>
      <c r="D1" s="75"/>
      <c r="E1" s="75"/>
    </row>
    <row r="2" spans="1:5" ht="33" customHeight="1" x14ac:dyDescent="0.25">
      <c r="A2" s="76" t="s">
        <v>0</v>
      </c>
      <c r="B2" s="76"/>
      <c r="C2" s="76"/>
      <c r="D2" s="76"/>
      <c r="E2" s="2"/>
    </row>
    <row r="3" spans="1:5" ht="12" customHeight="1" x14ac:dyDescent="0.25">
      <c r="A3" s="3"/>
      <c r="C3" s="4"/>
      <c r="D3" s="4"/>
      <c r="E3" s="4" t="s">
        <v>1</v>
      </c>
    </row>
    <row r="4" spans="1:5" ht="60" customHeight="1" x14ac:dyDescent="0.25">
      <c r="A4" s="5" t="s">
        <v>2</v>
      </c>
      <c r="B4" s="6" t="s">
        <v>3</v>
      </c>
      <c r="C4" s="7" t="s">
        <v>4</v>
      </c>
      <c r="D4" s="7" t="s">
        <v>5</v>
      </c>
      <c r="E4" s="7" t="s">
        <v>6</v>
      </c>
    </row>
    <row r="5" spans="1:5" ht="17.25" customHeight="1" x14ac:dyDescent="0.25">
      <c r="A5" s="8" t="s">
        <v>7</v>
      </c>
      <c r="B5" s="9" t="s">
        <v>8</v>
      </c>
      <c r="C5" s="10">
        <f>C6+C9+C30+C33+C44+C53+C60+C46+C12+C61+C24</f>
        <v>211207.4</v>
      </c>
      <c r="D5" s="10">
        <f>D6+D9+D30+D33+D44+D53+D60+D46+D12+D61+D24</f>
        <v>224647</v>
      </c>
      <c r="E5" s="10">
        <f>E6+E9+E30+E33+E44+E53+E60+E46+E12+E61+E24</f>
        <v>243190</v>
      </c>
    </row>
    <row r="6" spans="1:5" ht="17.25" customHeight="1" x14ac:dyDescent="0.25">
      <c r="A6" s="11" t="s">
        <v>9</v>
      </c>
      <c r="B6" s="12" t="s">
        <v>10</v>
      </c>
      <c r="C6" s="10">
        <f>C7</f>
        <v>148015</v>
      </c>
      <c r="D6" s="10">
        <f>D7</f>
        <v>160838</v>
      </c>
      <c r="E6" s="10">
        <f>E7</f>
        <v>177030</v>
      </c>
    </row>
    <row r="7" spans="1:5" s="13" customFormat="1" ht="15.75" customHeight="1" x14ac:dyDescent="0.2">
      <c r="A7" s="11" t="s">
        <v>11</v>
      </c>
      <c r="B7" s="12" t="s">
        <v>12</v>
      </c>
      <c r="C7" s="10">
        <f>144887+2956+163+9</f>
        <v>148015</v>
      </c>
      <c r="D7" s="10">
        <f>157651+3006+172+9</f>
        <v>160838</v>
      </c>
      <c r="E7" s="10">
        <f>173713+3129+179+9</f>
        <v>177030</v>
      </c>
    </row>
    <row r="8" spans="1:5" s="17" customFormat="1" ht="12" hidden="1" customHeight="1" x14ac:dyDescent="0.2">
      <c r="A8" s="14" t="s">
        <v>13</v>
      </c>
      <c r="B8" s="15" t="s">
        <v>14</v>
      </c>
      <c r="C8" s="16" t="e">
        <f>#REF!+#REF!</f>
        <v>#REF!</v>
      </c>
      <c r="D8" s="16"/>
      <c r="E8" s="16"/>
    </row>
    <row r="9" spans="1:5" ht="33.75" customHeight="1" x14ac:dyDescent="0.25">
      <c r="A9" s="8" t="s">
        <v>15</v>
      </c>
      <c r="B9" s="12" t="s">
        <v>16</v>
      </c>
      <c r="C9" s="10">
        <f>C10+C11</f>
        <v>15534</v>
      </c>
      <c r="D9" s="10">
        <f>D10+D11</f>
        <v>16536</v>
      </c>
      <c r="E9" s="10">
        <f>E10+E11</f>
        <v>16866</v>
      </c>
    </row>
    <row r="10" spans="1:5" s="17" customFormat="1" ht="33" customHeight="1" x14ac:dyDescent="0.2">
      <c r="A10" s="8" t="s">
        <v>17</v>
      </c>
      <c r="B10" s="12" t="s">
        <v>18</v>
      </c>
      <c r="C10" s="10">
        <v>15187</v>
      </c>
      <c r="D10" s="10">
        <v>16189</v>
      </c>
      <c r="E10" s="10">
        <v>16519</v>
      </c>
    </row>
    <row r="11" spans="1:5" s="17" customFormat="1" ht="26.25" customHeight="1" x14ac:dyDescent="0.2">
      <c r="A11" s="8" t="s">
        <v>19</v>
      </c>
      <c r="B11" s="18" t="s">
        <v>20</v>
      </c>
      <c r="C11" s="10">
        <v>347</v>
      </c>
      <c r="D11" s="10">
        <v>347</v>
      </c>
      <c r="E11" s="10">
        <v>347</v>
      </c>
    </row>
    <row r="12" spans="1:5" ht="24" customHeight="1" x14ac:dyDescent="0.25">
      <c r="A12" s="8" t="s">
        <v>21</v>
      </c>
      <c r="B12" s="18" t="s">
        <v>22</v>
      </c>
      <c r="C12" s="10">
        <f>C13+C18+C20+C22</f>
        <v>29105</v>
      </c>
      <c r="D12" s="10">
        <f>D13+D18+D20+D22</f>
        <v>31332</v>
      </c>
      <c r="E12" s="10">
        <f>E13+E18+E20+E22</f>
        <v>33311</v>
      </c>
    </row>
    <row r="13" spans="1:5" ht="22.5" customHeight="1" x14ac:dyDescent="0.25">
      <c r="A13" s="8" t="s">
        <v>23</v>
      </c>
      <c r="B13" s="12" t="s">
        <v>24</v>
      </c>
      <c r="C13" s="10">
        <f>C14+C16</f>
        <v>26636</v>
      </c>
      <c r="D13" s="10">
        <f>D14+D16</f>
        <v>28805</v>
      </c>
      <c r="E13" s="10">
        <f>E14+E16</f>
        <v>30739</v>
      </c>
    </row>
    <row r="14" spans="1:5" ht="32.25" customHeight="1" x14ac:dyDescent="0.25">
      <c r="A14" s="8" t="s">
        <v>25</v>
      </c>
      <c r="B14" s="19" t="s">
        <v>26</v>
      </c>
      <c r="C14" s="10">
        <f>C15</f>
        <v>23759</v>
      </c>
      <c r="D14" s="10">
        <f>D15</f>
        <v>25699</v>
      </c>
      <c r="E14" s="10">
        <f>E15</f>
        <v>27424</v>
      </c>
    </row>
    <row r="15" spans="1:5" ht="27" customHeight="1" x14ac:dyDescent="0.25">
      <c r="A15" s="20" t="s">
        <v>27</v>
      </c>
      <c r="B15" s="21" t="s">
        <v>26</v>
      </c>
      <c r="C15" s="22">
        <v>23759</v>
      </c>
      <c r="D15" s="22">
        <v>25699</v>
      </c>
      <c r="E15" s="22">
        <v>27424</v>
      </c>
    </row>
    <row r="16" spans="1:5" ht="32.25" customHeight="1" x14ac:dyDescent="0.25">
      <c r="A16" s="8" t="s">
        <v>28</v>
      </c>
      <c r="B16" s="12" t="s">
        <v>29</v>
      </c>
      <c r="C16" s="10">
        <f>C17</f>
        <v>2877</v>
      </c>
      <c r="D16" s="10">
        <f>D17</f>
        <v>3106</v>
      </c>
      <c r="E16" s="10">
        <f>E17</f>
        <v>3315</v>
      </c>
    </row>
    <row r="17" spans="1:5" ht="47.25" customHeight="1" x14ac:dyDescent="0.25">
      <c r="A17" s="20" t="s">
        <v>30</v>
      </c>
      <c r="B17" s="21" t="s">
        <v>31</v>
      </c>
      <c r="C17" s="22">
        <v>2877</v>
      </c>
      <c r="D17" s="22">
        <v>3106</v>
      </c>
      <c r="E17" s="22">
        <v>3315</v>
      </c>
    </row>
    <row r="18" spans="1:5" s="17" customFormat="1" ht="17.25" hidden="1" customHeight="1" x14ac:dyDescent="0.2">
      <c r="A18" s="8" t="s">
        <v>32</v>
      </c>
      <c r="B18" s="12" t="s">
        <v>33</v>
      </c>
      <c r="C18" s="10">
        <f>SUM(C19:C19)</f>
        <v>0</v>
      </c>
      <c r="D18" s="10">
        <f>SUM(D19:D19)</f>
        <v>0</v>
      </c>
      <c r="E18" s="10">
        <f>SUM(E19:E19)</f>
        <v>0</v>
      </c>
    </row>
    <row r="19" spans="1:5" ht="17.25" hidden="1" customHeight="1" x14ac:dyDescent="0.25">
      <c r="A19" s="20" t="s">
        <v>34</v>
      </c>
      <c r="B19" s="21" t="s">
        <v>33</v>
      </c>
      <c r="C19" s="22"/>
      <c r="D19" s="22"/>
      <c r="E19" s="22"/>
    </row>
    <row r="20" spans="1:5" s="17" customFormat="1" ht="14.25" x14ac:dyDescent="0.2">
      <c r="A20" s="8" t="s">
        <v>35</v>
      </c>
      <c r="B20" s="12" t="s">
        <v>36</v>
      </c>
      <c r="C20" s="10">
        <f>SUM(C21:C21)</f>
        <v>1200</v>
      </c>
      <c r="D20" s="10">
        <f>SUM(D21:D21)</f>
        <v>1200</v>
      </c>
      <c r="E20" s="10">
        <f>SUM(E21:E21)</f>
        <v>1200</v>
      </c>
    </row>
    <row r="21" spans="1:5" s="17" customFormat="1" x14ac:dyDescent="0.25">
      <c r="A21" s="20" t="s">
        <v>37</v>
      </c>
      <c r="B21" s="21" t="s">
        <v>36</v>
      </c>
      <c r="C21" s="22">
        <v>1200</v>
      </c>
      <c r="D21" s="22">
        <v>1200</v>
      </c>
      <c r="E21" s="22">
        <v>1200</v>
      </c>
    </row>
    <row r="22" spans="1:5" s="17" customFormat="1" ht="18.75" customHeight="1" x14ac:dyDescent="0.2">
      <c r="A22" s="8" t="s">
        <v>38</v>
      </c>
      <c r="B22" s="12" t="s">
        <v>39</v>
      </c>
      <c r="C22" s="10">
        <f>SUM(C23:C23)</f>
        <v>1269</v>
      </c>
      <c r="D22" s="10">
        <f>SUM(D23:D23)</f>
        <v>1327</v>
      </c>
      <c r="E22" s="10">
        <f>SUM(E23:E23)</f>
        <v>1372</v>
      </c>
    </row>
    <row r="23" spans="1:5" s="17" customFormat="1" ht="32.25" customHeight="1" x14ac:dyDescent="0.25">
      <c r="A23" s="20" t="s">
        <v>40</v>
      </c>
      <c r="B23" s="21" t="s">
        <v>41</v>
      </c>
      <c r="C23" s="22">
        <v>1269</v>
      </c>
      <c r="D23" s="22">
        <v>1327</v>
      </c>
      <c r="E23" s="22">
        <v>1372</v>
      </c>
    </row>
    <row r="24" spans="1:5" s="17" customFormat="1" ht="25.5" customHeight="1" x14ac:dyDescent="0.2">
      <c r="A24" s="8" t="s">
        <v>42</v>
      </c>
      <c r="B24" s="18" t="s">
        <v>43</v>
      </c>
      <c r="C24" s="10">
        <f>C25+C27</f>
        <v>5463</v>
      </c>
      <c r="D24" s="10">
        <f>D25+D27</f>
        <v>5463</v>
      </c>
      <c r="E24" s="10">
        <f>E25+E27</f>
        <v>5463</v>
      </c>
    </row>
    <row r="25" spans="1:5" s="17" customFormat="1" ht="21.75" customHeight="1" x14ac:dyDescent="0.2">
      <c r="A25" s="8" t="s">
        <v>44</v>
      </c>
      <c r="B25" s="12" t="s">
        <v>45</v>
      </c>
      <c r="C25" s="10">
        <f>C26</f>
        <v>3953</v>
      </c>
      <c r="D25" s="10">
        <f>D26</f>
        <v>3953</v>
      </c>
      <c r="E25" s="10">
        <f>E26</f>
        <v>3953</v>
      </c>
    </row>
    <row r="26" spans="1:5" s="17" customFormat="1" ht="32.25" customHeight="1" x14ac:dyDescent="0.25">
      <c r="A26" s="20" t="s">
        <v>46</v>
      </c>
      <c r="B26" s="21" t="s">
        <v>47</v>
      </c>
      <c r="C26" s="22">
        <v>3953</v>
      </c>
      <c r="D26" s="22">
        <v>3953</v>
      </c>
      <c r="E26" s="22">
        <v>3953</v>
      </c>
    </row>
    <row r="27" spans="1:5" s="17" customFormat="1" ht="19.5" customHeight="1" x14ac:dyDescent="0.2">
      <c r="A27" s="8" t="s">
        <v>48</v>
      </c>
      <c r="B27" s="12" t="s">
        <v>49</v>
      </c>
      <c r="C27" s="10">
        <f>C29+C28</f>
        <v>1510</v>
      </c>
      <c r="D27" s="10">
        <f>D29+D28</f>
        <v>1510</v>
      </c>
      <c r="E27" s="10">
        <f>E29+E28</f>
        <v>1510</v>
      </c>
    </row>
    <row r="28" spans="1:5" s="17" customFormat="1" ht="32.25" customHeight="1" x14ac:dyDescent="0.25">
      <c r="A28" s="20" t="s">
        <v>50</v>
      </c>
      <c r="B28" s="21" t="s">
        <v>51</v>
      </c>
      <c r="C28" s="22">
        <v>556</v>
      </c>
      <c r="D28" s="22">
        <v>556</v>
      </c>
      <c r="E28" s="22">
        <v>556</v>
      </c>
    </row>
    <row r="29" spans="1:5" s="17" customFormat="1" ht="32.25" customHeight="1" x14ac:dyDescent="0.25">
      <c r="A29" s="20" t="s">
        <v>52</v>
      </c>
      <c r="B29" s="21" t="s">
        <v>53</v>
      </c>
      <c r="C29" s="22">
        <v>954</v>
      </c>
      <c r="D29" s="22">
        <v>954</v>
      </c>
      <c r="E29" s="22">
        <v>954</v>
      </c>
    </row>
    <row r="30" spans="1:5" x14ac:dyDescent="0.25">
      <c r="A30" s="8" t="s">
        <v>54</v>
      </c>
      <c r="B30" s="12" t="s">
        <v>55</v>
      </c>
      <c r="C30" s="10">
        <f>C32</f>
        <v>797</v>
      </c>
      <c r="D30" s="10">
        <f>D32</f>
        <v>797</v>
      </c>
      <c r="E30" s="10">
        <f>E32</f>
        <v>797</v>
      </c>
    </row>
    <row r="31" spans="1:5" s="17" customFormat="1" ht="29.25" customHeight="1" x14ac:dyDescent="0.2">
      <c r="A31" s="8" t="s">
        <v>56</v>
      </c>
      <c r="B31" s="12" t="s">
        <v>57</v>
      </c>
      <c r="C31" s="10">
        <f>C32</f>
        <v>797</v>
      </c>
      <c r="D31" s="10">
        <f>D32</f>
        <v>797</v>
      </c>
      <c r="E31" s="10">
        <f>E32</f>
        <v>797</v>
      </c>
    </row>
    <row r="32" spans="1:5" ht="31.5" customHeight="1" x14ac:dyDescent="0.25">
      <c r="A32" s="20" t="s">
        <v>58</v>
      </c>
      <c r="B32" s="21" t="s">
        <v>59</v>
      </c>
      <c r="C32" s="22">
        <v>797</v>
      </c>
      <c r="D32" s="22">
        <v>797</v>
      </c>
      <c r="E32" s="22">
        <v>797</v>
      </c>
    </row>
    <row r="33" spans="1:5" ht="33" customHeight="1" x14ac:dyDescent="0.25">
      <c r="A33" s="8" t="s">
        <v>60</v>
      </c>
      <c r="B33" s="12" t="s">
        <v>61</v>
      </c>
      <c r="C33" s="10">
        <f>C34+C36+C41</f>
        <v>5463</v>
      </c>
      <c r="D33" s="10">
        <f>D34+D36+D41</f>
        <v>5463</v>
      </c>
      <c r="E33" s="10">
        <f>E34+E36+E41</f>
        <v>5463</v>
      </c>
    </row>
    <row r="34" spans="1:5" s="17" customFormat="1" ht="80.25" hidden="1" customHeight="1" x14ac:dyDescent="0.2">
      <c r="A34" s="8" t="s">
        <v>62</v>
      </c>
      <c r="B34" s="23" t="s">
        <v>63</v>
      </c>
      <c r="C34" s="10">
        <f>C35</f>
        <v>0</v>
      </c>
      <c r="D34" s="10">
        <f>D35</f>
        <v>0</v>
      </c>
      <c r="E34" s="10">
        <f>E35</f>
        <v>0</v>
      </c>
    </row>
    <row r="35" spans="1:5" ht="52.5" hidden="1" customHeight="1" x14ac:dyDescent="0.25">
      <c r="A35" s="20" t="s">
        <v>64</v>
      </c>
      <c r="B35" s="21" t="s">
        <v>65</v>
      </c>
      <c r="C35" s="22">
        <v>0</v>
      </c>
      <c r="D35" s="22">
        <v>0</v>
      </c>
      <c r="E35" s="22">
        <v>0</v>
      </c>
    </row>
    <row r="36" spans="1:5" s="17" customFormat="1" ht="59.25" customHeight="1" x14ac:dyDescent="0.2">
      <c r="A36" s="8" t="s">
        <v>66</v>
      </c>
      <c r="B36" s="23" t="s">
        <v>67</v>
      </c>
      <c r="C36" s="10">
        <f>C37+C39</f>
        <v>4015</v>
      </c>
      <c r="D36" s="10">
        <f>D37+D39</f>
        <v>4015</v>
      </c>
      <c r="E36" s="10">
        <f>E37+E39</f>
        <v>4015</v>
      </c>
    </row>
    <row r="37" spans="1:5" s="17" customFormat="1" ht="47.25" customHeight="1" x14ac:dyDescent="0.2">
      <c r="A37" s="8" t="s">
        <v>68</v>
      </c>
      <c r="B37" s="23" t="s">
        <v>69</v>
      </c>
      <c r="C37" s="10">
        <f>C38</f>
        <v>3100</v>
      </c>
      <c r="D37" s="10">
        <f>D38</f>
        <v>3100</v>
      </c>
      <c r="E37" s="10">
        <f>E38</f>
        <v>3100</v>
      </c>
    </row>
    <row r="38" spans="1:5" ht="57.75" customHeight="1" x14ac:dyDescent="0.25">
      <c r="A38" s="20" t="s">
        <v>70</v>
      </c>
      <c r="B38" s="24" t="s">
        <v>71</v>
      </c>
      <c r="C38" s="22">
        <f>3100</f>
        <v>3100</v>
      </c>
      <c r="D38" s="22">
        <f>3100</f>
        <v>3100</v>
      </c>
      <c r="E38" s="22">
        <v>3100</v>
      </c>
    </row>
    <row r="39" spans="1:5" ht="33" customHeight="1" x14ac:dyDescent="0.25">
      <c r="A39" s="8" t="s">
        <v>72</v>
      </c>
      <c r="B39" s="12" t="s">
        <v>73</v>
      </c>
      <c r="C39" s="10">
        <f>C40</f>
        <v>915</v>
      </c>
      <c r="D39" s="10">
        <f>D40</f>
        <v>915</v>
      </c>
      <c r="E39" s="10">
        <f>E40</f>
        <v>915</v>
      </c>
    </row>
    <row r="40" spans="1:5" ht="27" customHeight="1" x14ac:dyDescent="0.25">
      <c r="A40" s="20" t="s">
        <v>74</v>
      </c>
      <c r="B40" s="25" t="s">
        <v>75</v>
      </c>
      <c r="C40" s="22">
        <v>915</v>
      </c>
      <c r="D40" s="22">
        <v>915</v>
      </c>
      <c r="E40" s="22">
        <v>915</v>
      </c>
    </row>
    <row r="41" spans="1:5" s="17" customFormat="1" ht="59.25" customHeight="1" x14ac:dyDescent="0.2">
      <c r="A41" s="11" t="s">
        <v>76</v>
      </c>
      <c r="B41" s="23" t="s">
        <v>77</v>
      </c>
      <c r="C41" s="10">
        <f t="shared" ref="C41:E42" si="0">C42</f>
        <v>1448</v>
      </c>
      <c r="D41" s="10">
        <f t="shared" si="0"/>
        <v>1448</v>
      </c>
      <c r="E41" s="10">
        <f t="shared" si="0"/>
        <v>1448</v>
      </c>
    </row>
    <row r="42" spans="1:5" ht="63.75" customHeight="1" x14ac:dyDescent="0.25">
      <c r="A42" s="26" t="s">
        <v>78</v>
      </c>
      <c r="B42" s="27" t="s">
        <v>79</v>
      </c>
      <c r="C42" s="22">
        <f t="shared" si="0"/>
        <v>1448</v>
      </c>
      <c r="D42" s="22">
        <f t="shared" si="0"/>
        <v>1448</v>
      </c>
      <c r="E42" s="22">
        <f t="shared" si="0"/>
        <v>1448</v>
      </c>
    </row>
    <row r="43" spans="1:5" ht="63.75" customHeight="1" x14ac:dyDescent="0.25">
      <c r="A43" s="26" t="s">
        <v>80</v>
      </c>
      <c r="B43" s="28" t="s">
        <v>81</v>
      </c>
      <c r="C43" s="22">
        <v>1448</v>
      </c>
      <c r="D43" s="22">
        <v>1448</v>
      </c>
      <c r="E43" s="22">
        <v>1448</v>
      </c>
    </row>
    <row r="44" spans="1:5" ht="19.5" customHeight="1" x14ac:dyDescent="0.25">
      <c r="A44" s="8" t="s">
        <v>82</v>
      </c>
      <c r="B44" s="18" t="s">
        <v>83</v>
      </c>
      <c r="C44" s="10">
        <f>C45</f>
        <v>860</v>
      </c>
      <c r="D44" s="10">
        <f>D45</f>
        <v>901</v>
      </c>
      <c r="E44" s="10">
        <f>E45</f>
        <v>943</v>
      </c>
    </row>
    <row r="45" spans="1:5" ht="19.5" customHeight="1" x14ac:dyDescent="0.25">
      <c r="A45" s="20" t="s">
        <v>84</v>
      </c>
      <c r="B45" s="29" t="s">
        <v>85</v>
      </c>
      <c r="C45" s="22">
        <v>860</v>
      </c>
      <c r="D45" s="22">
        <v>901</v>
      </c>
      <c r="E45" s="22">
        <v>943</v>
      </c>
    </row>
    <row r="46" spans="1:5" ht="40.5" customHeight="1" x14ac:dyDescent="0.25">
      <c r="A46" s="8" t="s">
        <v>86</v>
      </c>
      <c r="B46" s="19" t="s">
        <v>87</v>
      </c>
      <c r="C46" s="10">
        <f>C47+C50</f>
        <v>1683</v>
      </c>
      <c r="D46" s="10">
        <f>D47+D50</f>
        <v>1683</v>
      </c>
      <c r="E46" s="10">
        <f>E47+E50</f>
        <v>1683</v>
      </c>
    </row>
    <row r="47" spans="1:5" s="17" customFormat="1" ht="21.75" customHeight="1" x14ac:dyDescent="0.2">
      <c r="A47" s="8" t="s">
        <v>88</v>
      </c>
      <c r="B47" s="19" t="s">
        <v>89</v>
      </c>
      <c r="C47" s="10">
        <f>C49</f>
        <v>726.8</v>
      </c>
      <c r="D47" s="10">
        <f>D49</f>
        <v>726.8</v>
      </c>
      <c r="E47" s="10">
        <f>E49</f>
        <v>726.8</v>
      </c>
    </row>
    <row r="48" spans="1:5" ht="23.25" customHeight="1" x14ac:dyDescent="0.25">
      <c r="A48" s="20" t="s">
        <v>90</v>
      </c>
      <c r="B48" s="30" t="s">
        <v>91</v>
      </c>
      <c r="C48" s="22">
        <f>C49</f>
        <v>726.8</v>
      </c>
      <c r="D48" s="22">
        <f>D49</f>
        <v>726.8</v>
      </c>
      <c r="E48" s="22">
        <f>E49</f>
        <v>726.8</v>
      </c>
    </row>
    <row r="49" spans="1:5" ht="32.25" customHeight="1" x14ac:dyDescent="0.25">
      <c r="A49" s="20" t="s">
        <v>92</v>
      </c>
      <c r="B49" s="31" t="s">
        <v>93</v>
      </c>
      <c r="C49" s="22">
        <v>726.8</v>
      </c>
      <c r="D49" s="22">
        <v>726.8</v>
      </c>
      <c r="E49" s="22">
        <v>726.8</v>
      </c>
    </row>
    <row r="50" spans="1:5" s="17" customFormat="1" ht="22.5" customHeight="1" x14ac:dyDescent="0.2">
      <c r="A50" s="8" t="s">
        <v>94</v>
      </c>
      <c r="B50" s="19" t="s">
        <v>95</v>
      </c>
      <c r="C50" s="10">
        <f t="shared" ref="C50:E51" si="1">C51</f>
        <v>956.2</v>
      </c>
      <c r="D50" s="10">
        <f t="shared" si="1"/>
        <v>956.2</v>
      </c>
      <c r="E50" s="10">
        <f t="shared" si="1"/>
        <v>956.2</v>
      </c>
    </row>
    <row r="51" spans="1:5" ht="22.5" customHeight="1" x14ac:dyDescent="0.25">
      <c r="A51" s="32" t="s">
        <v>96</v>
      </c>
      <c r="B51" s="31" t="s">
        <v>97</v>
      </c>
      <c r="C51" s="22">
        <f t="shared" si="1"/>
        <v>956.2</v>
      </c>
      <c r="D51" s="22">
        <f t="shared" si="1"/>
        <v>956.2</v>
      </c>
      <c r="E51" s="22">
        <f t="shared" si="1"/>
        <v>956.2</v>
      </c>
    </row>
    <row r="52" spans="1:5" ht="31.5" customHeight="1" x14ac:dyDescent="0.25">
      <c r="A52" s="20" t="s">
        <v>98</v>
      </c>
      <c r="B52" s="30" t="s">
        <v>99</v>
      </c>
      <c r="C52" s="22">
        <f>1683-C49</f>
        <v>956.2</v>
      </c>
      <c r="D52" s="22">
        <f>1683-D49</f>
        <v>956.2</v>
      </c>
      <c r="E52" s="22">
        <f>1683-E49</f>
        <v>956.2</v>
      </c>
    </row>
    <row r="53" spans="1:5" ht="22.5" customHeight="1" x14ac:dyDescent="0.25">
      <c r="A53" s="8" t="s">
        <v>100</v>
      </c>
      <c r="B53" s="12" t="s">
        <v>101</v>
      </c>
      <c r="C53" s="10">
        <f>C54+C57</f>
        <v>4007.4</v>
      </c>
      <c r="D53" s="10">
        <f>D54+D57</f>
        <v>1354</v>
      </c>
      <c r="E53" s="10">
        <f>E54+E57</f>
        <v>1354</v>
      </c>
    </row>
    <row r="54" spans="1:5" s="17" customFormat="1" ht="59.25" customHeight="1" x14ac:dyDescent="0.2">
      <c r="A54" s="33" t="s">
        <v>102</v>
      </c>
      <c r="B54" s="23" t="s">
        <v>103</v>
      </c>
      <c r="C54" s="10">
        <f t="shared" ref="C54:E55" si="2">C55</f>
        <v>3153.4</v>
      </c>
      <c r="D54" s="10">
        <f t="shared" si="2"/>
        <v>500</v>
      </c>
      <c r="E54" s="10">
        <f t="shared" si="2"/>
        <v>500</v>
      </c>
    </row>
    <row r="55" spans="1:5" ht="68.25" customHeight="1" x14ac:dyDescent="0.25">
      <c r="A55" s="20" t="s">
        <v>104</v>
      </c>
      <c r="B55" s="34" t="s">
        <v>105</v>
      </c>
      <c r="C55" s="22">
        <f t="shared" si="2"/>
        <v>3153.4</v>
      </c>
      <c r="D55" s="22">
        <f t="shared" si="2"/>
        <v>500</v>
      </c>
      <c r="E55" s="22">
        <f t="shared" si="2"/>
        <v>500</v>
      </c>
    </row>
    <row r="56" spans="1:5" ht="69.75" customHeight="1" x14ac:dyDescent="0.25">
      <c r="A56" s="26" t="s">
        <v>106</v>
      </c>
      <c r="B56" s="35" t="s">
        <v>107</v>
      </c>
      <c r="C56" s="22">
        <v>3153.4</v>
      </c>
      <c r="D56" s="22">
        <v>500</v>
      </c>
      <c r="E56" s="22">
        <v>500</v>
      </c>
    </row>
    <row r="57" spans="1:5" s="17" customFormat="1" ht="32.25" customHeight="1" x14ac:dyDescent="0.2">
      <c r="A57" s="8" t="s">
        <v>108</v>
      </c>
      <c r="B57" s="23" t="s">
        <v>109</v>
      </c>
      <c r="C57" s="10">
        <f t="shared" ref="C57:E58" si="3">C58</f>
        <v>854</v>
      </c>
      <c r="D57" s="10">
        <f t="shared" si="3"/>
        <v>854</v>
      </c>
      <c r="E57" s="10">
        <f t="shared" si="3"/>
        <v>854</v>
      </c>
    </row>
    <row r="58" spans="1:5" ht="28.5" customHeight="1" x14ac:dyDescent="0.25">
      <c r="A58" s="20" t="s">
        <v>110</v>
      </c>
      <c r="B58" s="27" t="s">
        <v>111</v>
      </c>
      <c r="C58" s="22">
        <f t="shared" si="3"/>
        <v>854</v>
      </c>
      <c r="D58" s="22">
        <f t="shared" si="3"/>
        <v>854</v>
      </c>
      <c r="E58" s="22">
        <f t="shared" si="3"/>
        <v>854</v>
      </c>
    </row>
    <row r="59" spans="1:5" ht="27" customHeight="1" x14ac:dyDescent="0.25">
      <c r="A59" s="20" t="s">
        <v>112</v>
      </c>
      <c r="B59" s="21" t="s">
        <v>113</v>
      </c>
      <c r="C59" s="22">
        <f>572+282</f>
        <v>854</v>
      </c>
      <c r="D59" s="22">
        <f>572+282</f>
        <v>854</v>
      </c>
      <c r="E59" s="22">
        <v>854</v>
      </c>
    </row>
    <row r="60" spans="1:5" ht="17.25" customHeight="1" x14ac:dyDescent="0.25">
      <c r="A60" s="8" t="s">
        <v>114</v>
      </c>
      <c r="B60" s="12" t="s">
        <v>115</v>
      </c>
      <c r="C60" s="10">
        <v>240</v>
      </c>
      <c r="D60" s="10">
        <v>240</v>
      </c>
      <c r="E60" s="10">
        <v>240</v>
      </c>
    </row>
    <row r="61" spans="1:5" ht="17.25" customHeight="1" x14ac:dyDescent="0.25">
      <c r="A61" s="8" t="s">
        <v>116</v>
      </c>
      <c r="B61" s="12" t="s">
        <v>117</v>
      </c>
      <c r="C61" s="10">
        <f>C62+C64</f>
        <v>40</v>
      </c>
      <c r="D61" s="10">
        <f>D62+D64</f>
        <v>40</v>
      </c>
      <c r="E61" s="10">
        <f>E62+E64</f>
        <v>40</v>
      </c>
    </row>
    <row r="62" spans="1:5" ht="17.25" customHeight="1" x14ac:dyDescent="0.25">
      <c r="A62" s="8" t="s">
        <v>118</v>
      </c>
      <c r="B62" s="12" t="s">
        <v>119</v>
      </c>
      <c r="C62" s="10">
        <f>C63</f>
        <v>40</v>
      </c>
      <c r="D62" s="10">
        <f>D63</f>
        <v>40</v>
      </c>
      <c r="E62" s="10">
        <f>E63</f>
        <v>40</v>
      </c>
    </row>
    <row r="63" spans="1:5" ht="17.25" customHeight="1" x14ac:dyDescent="0.25">
      <c r="A63" s="20" t="s">
        <v>120</v>
      </c>
      <c r="B63" s="21" t="s">
        <v>121</v>
      </c>
      <c r="C63" s="22">
        <v>40</v>
      </c>
      <c r="D63" s="22">
        <v>40</v>
      </c>
      <c r="E63" s="22">
        <v>40</v>
      </c>
    </row>
    <row r="64" spans="1:5" ht="17.25" hidden="1" customHeight="1" x14ac:dyDescent="0.25">
      <c r="A64" s="8" t="s">
        <v>122</v>
      </c>
      <c r="B64" s="12" t="s">
        <v>123</v>
      </c>
      <c r="C64" s="10">
        <f>C65</f>
        <v>0</v>
      </c>
      <c r="D64" s="10">
        <f>D65</f>
        <v>0</v>
      </c>
      <c r="E64" s="10">
        <f>E65</f>
        <v>0</v>
      </c>
    </row>
    <row r="65" spans="1:8" ht="17.25" hidden="1" customHeight="1" x14ac:dyDescent="0.25">
      <c r="A65" s="20" t="s">
        <v>124</v>
      </c>
      <c r="B65" s="21" t="s">
        <v>125</v>
      </c>
      <c r="C65" s="22">
        <v>0</v>
      </c>
      <c r="D65" s="22">
        <v>0</v>
      </c>
      <c r="E65" s="22">
        <v>0</v>
      </c>
    </row>
    <row r="66" spans="1:8" ht="26.25" customHeight="1" x14ac:dyDescent="0.25">
      <c r="A66" s="36" t="s">
        <v>126</v>
      </c>
      <c r="B66" s="18" t="s">
        <v>127</v>
      </c>
      <c r="C66" s="10">
        <f>C67+C196+C193</f>
        <v>745500.10000000009</v>
      </c>
      <c r="D66" s="10">
        <f>D67+D196+D193</f>
        <v>453492.8</v>
      </c>
      <c r="E66" s="10">
        <f>E67+E196+E193</f>
        <v>516337.1</v>
      </c>
    </row>
    <row r="67" spans="1:8" ht="31.5" customHeight="1" x14ac:dyDescent="0.25">
      <c r="A67" s="36" t="s">
        <v>128</v>
      </c>
      <c r="B67" s="12" t="s">
        <v>129</v>
      </c>
      <c r="C67" s="10">
        <f>C75+C163+C188+C68</f>
        <v>741900.10000000009</v>
      </c>
      <c r="D67" s="10">
        <f>D75+D163+D188+D68</f>
        <v>453492.8</v>
      </c>
      <c r="E67" s="10">
        <f>E75+E163+E188+E68</f>
        <v>516337.1</v>
      </c>
    </row>
    <row r="68" spans="1:8" ht="20.25" customHeight="1" x14ac:dyDescent="0.25">
      <c r="A68" s="36" t="s">
        <v>130</v>
      </c>
      <c r="B68" s="37" t="s">
        <v>131</v>
      </c>
      <c r="C68" s="10">
        <f>C69+C73+C71</f>
        <v>172165.7</v>
      </c>
      <c r="D68" s="10">
        <f>D69+D73</f>
        <v>160224.20000000001</v>
      </c>
      <c r="E68" s="10">
        <f>E69+E73</f>
        <v>156368.4</v>
      </c>
    </row>
    <row r="69" spans="1:8" ht="20.25" customHeight="1" x14ac:dyDescent="0.25">
      <c r="A69" s="38" t="s">
        <v>132</v>
      </c>
      <c r="B69" s="39" t="s">
        <v>133</v>
      </c>
      <c r="C69" s="10">
        <f>C70</f>
        <v>79716.3</v>
      </c>
      <c r="D69" s="10">
        <f>D70</f>
        <v>67720.399999999994</v>
      </c>
      <c r="E69" s="10">
        <f>E70</f>
        <v>63864.6</v>
      </c>
    </row>
    <row r="70" spans="1:8" ht="33.75" customHeight="1" x14ac:dyDescent="0.25">
      <c r="A70" s="38" t="s">
        <v>134</v>
      </c>
      <c r="B70" s="39" t="s">
        <v>135</v>
      </c>
      <c r="C70" s="22">
        <v>79716.3</v>
      </c>
      <c r="D70" s="22">
        <v>67720.399999999994</v>
      </c>
      <c r="E70" s="22">
        <v>63864.6</v>
      </c>
    </row>
    <row r="71" spans="1:8" ht="29.25" hidden="1" customHeight="1" x14ac:dyDescent="0.25">
      <c r="A71" s="38" t="s">
        <v>136</v>
      </c>
      <c r="B71" s="39" t="s">
        <v>137</v>
      </c>
      <c r="C71" s="10">
        <f>C72</f>
        <v>0</v>
      </c>
      <c r="D71" s="10">
        <f>D72</f>
        <v>0</v>
      </c>
      <c r="E71" s="10">
        <f>E72</f>
        <v>0</v>
      </c>
    </row>
    <row r="72" spans="1:8" ht="33.75" hidden="1" customHeight="1" x14ac:dyDescent="0.25">
      <c r="A72" s="38" t="s">
        <v>138</v>
      </c>
      <c r="B72" s="39" t="s">
        <v>139</v>
      </c>
      <c r="C72" s="22">
        <v>0</v>
      </c>
      <c r="D72" s="22">
        <v>0</v>
      </c>
      <c r="E72" s="22">
        <v>0</v>
      </c>
    </row>
    <row r="73" spans="1:8" ht="33.75" customHeight="1" x14ac:dyDescent="0.25">
      <c r="A73" s="38" t="s">
        <v>140</v>
      </c>
      <c r="B73" s="40" t="s">
        <v>141</v>
      </c>
      <c r="C73" s="10">
        <f>C74</f>
        <v>92449.4</v>
      </c>
      <c r="D73" s="10">
        <f>D74</f>
        <v>92503.8</v>
      </c>
      <c r="E73" s="10">
        <f>E74</f>
        <v>92503.8</v>
      </c>
    </row>
    <row r="74" spans="1:8" ht="44.25" customHeight="1" x14ac:dyDescent="0.25">
      <c r="A74" s="38" t="s">
        <v>142</v>
      </c>
      <c r="B74" s="40" t="s">
        <v>143</v>
      </c>
      <c r="C74" s="22">
        <v>92449.4</v>
      </c>
      <c r="D74" s="22">
        <v>92503.8</v>
      </c>
      <c r="E74" s="22">
        <v>92503.8</v>
      </c>
    </row>
    <row r="75" spans="1:8" ht="30.75" customHeight="1" x14ac:dyDescent="0.25">
      <c r="A75" s="36" t="s">
        <v>144</v>
      </c>
      <c r="B75" s="15" t="s">
        <v>145</v>
      </c>
      <c r="C75" s="10">
        <f>C112+C100+C94+C82+C86+C88+C92+C104+C78+C90+C76+C98+C110+C80+C84+C102+C96+C106+C108</f>
        <v>342491.70000000007</v>
      </c>
      <c r="D75" s="10">
        <f t="shared" ref="D75:E75" si="4">D112+D100+D94+D82+D86+D88+D92+D104+D78+D90+D76+D98+D110+D80+D84+D102+D96+D106</f>
        <v>71031.899999999994</v>
      </c>
      <c r="E75" s="10">
        <f t="shared" si="4"/>
        <v>137233.20000000001</v>
      </c>
    </row>
    <row r="76" spans="1:8" ht="27.75" customHeight="1" x14ac:dyDescent="0.25">
      <c r="A76" s="41" t="s">
        <v>146</v>
      </c>
      <c r="B76" s="25" t="s">
        <v>147</v>
      </c>
      <c r="C76" s="10">
        <f>C77</f>
        <v>85644.3</v>
      </c>
      <c r="D76" s="10">
        <f>D77</f>
        <v>0</v>
      </c>
      <c r="E76" s="10">
        <f>E77</f>
        <v>0</v>
      </c>
      <c r="F76" s="42"/>
      <c r="G76" s="42"/>
      <c r="H76" s="42"/>
    </row>
    <row r="77" spans="1:8" s="46" customFormat="1" ht="30.75" customHeight="1" x14ac:dyDescent="0.25">
      <c r="A77" s="43" t="s">
        <v>148</v>
      </c>
      <c r="B77" s="44" t="s">
        <v>149</v>
      </c>
      <c r="C77" s="45">
        <f>67800+17844.3</f>
        <v>85644.3</v>
      </c>
      <c r="D77" s="45">
        <v>0</v>
      </c>
      <c r="E77" s="45">
        <v>0</v>
      </c>
    </row>
    <row r="78" spans="1:8" ht="88.5" customHeight="1" x14ac:dyDescent="0.25">
      <c r="A78" s="41" t="s">
        <v>150</v>
      </c>
      <c r="B78" s="47" t="s">
        <v>151</v>
      </c>
      <c r="C78" s="10">
        <f>C79</f>
        <v>3350.7</v>
      </c>
      <c r="D78" s="10">
        <f>D79</f>
        <v>4884.1000000000004</v>
      </c>
      <c r="E78" s="10">
        <f>E79</f>
        <v>4884.1000000000004</v>
      </c>
    </row>
    <row r="79" spans="1:8" ht="89.25" customHeight="1" x14ac:dyDescent="0.25">
      <c r="A79" s="41" t="s">
        <v>152</v>
      </c>
      <c r="B79" s="47" t="s">
        <v>153</v>
      </c>
      <c r="C79" s="22">
        <v>3350.7</v>
      </c>
      <c r="D79" s="22">
        <v>4884.1000000000004</v>
      </c>
      <c r="E79" s="22">
        <v>4884.1000000000004</v>
      </c>
      <c r="F79" s="42"/>
      <c r="G79" s="42"/>
      <c r="H79" s="42"/>
    </row>
    <row r="80" spans="1:8" ht="51.75" hidden="1" customHeight="1" x14ac:dyDescent="0.25">
      <c r="A80" s="41" t="s">
        <v>154</v>
      </c>
      <c r="B80" s="47" t="s">
        <v>155</v>
      </c>
      <c r="C80" s="10">
        <f>C81</f>
        <v>0</v>
      </c>
      <c r="D80" s="10">
        <f>D81</f>
        <v>0</v>
      </c>
      <c r="E80" s="10">
        <f>E81</f>
        <v>0</v>
      </c>
    </row>
    <row r="81" spans="1:5" ht="48" hidden="1" customHeight="1" x14ac:dyDescent="0.25">
      <c r="A81" s="41" t="s">
        <v>156</v>
      </c>
      <c r="B81" s="47" t="s">
        <v>157</v>
      </c>
      <c r="C81" s="22">
        <v>0</v>
      </c>
      <c r="D81" s="22">
        <v>0</v>
      </c>
      <c r="E81" s="22">
        <v>0</v>
      </c>
    </row>
    <row r="82" spans="1:5" ht="63.75" customHeight="1" x14ac:dyDescent="0.25">
      <c r="A82" s="41" t="s">
        <v>158</v>
      </c>
      <c r="B82" s="48" t="s">
        <v>159</v>
      </c>
      <c r="C82" s="10">
        <f>C83</f>
        <v>4831.6000000000004</v>
      </c>
      <c r="D82" s="10">
        <f>D83</f>
        <v>7042.9</v>
      </c>
      <c r="E82" s="10">
        <f>E83</f>
        <v>7042.9</v>
      </c>
    </row>
    <row r="83" spans="1:5" ht="61.5" customHeight="1" x14ac:dyDescent="0.25">
      <c r="A83" s="41" t="s">
        <v>160</v>
      </c>
      <c r="B83" s="47" t="s">
        <v>161</v>
      </c>
      <c r="C83" s="22">
        <v>4831.6000000000004</v>
      </c>
      <c r="D83" s="22">
        <v>7042.9</v>
      </c>
      <c r="E83" s="22">
        <v>7042.9</v>
      </c>
    </row>
    <row r="84" spans="1:5" ht="29.25" hidden="1" customHeight="1" x14ac:dyDescent="0.25">
      <c r="A84" s="41" t="s">
        <v>162</v>
      </c>
      <c r="B84" s="47" t="s">
        <v>163</v>
      </c>
      <c r="C84" s="10">
        <f>C85</f>
        <v>0</v>
      </c>
      <c r="D84" s="10">
        <f>D85</f>
        <v>0</v>
      </c>
      <c r="E84" s="10">
        <v>0</v>
      </c>
    </row>
    <row r="85" spans="1:5" ht="31.5" hidden="1" customHeight="1" x14ac:dyDescent="0.25">
      <c r="A85" s="41" t="s">
        <v>164</v>
      </c>
      <c r="B85" s="47" t="s">
        <v>165</v>
      </c>
      <c r="C85" s="22"/>
      <c r="D85" s="22"/>
      <c r="E85" s="22"/>
    </row>
    <row r="86" spans="1:5" ht="63" hidden="1" customHeight="1" x14ac:dyDescent="0.25">
      <c r="A86" s="41" t="s">
        <v>166</v>
      </c>
      <c r="B86" s="49" t="s">
        <v>167</v>
      </c>
      <c r="C86" s="10">
        <f>C87</f>
        <v>0</v>
      </c>
      <c r="D86" s="10">
        <f>D87</f>
        <v>0</v>
      </c>
      <c r="E86" s="10">
        <f>E87</f>
        <v>0</v>
      </c>
    </row>
    <row r="87" spans="1:5" ht="63.75" hidden="1" customHeight="1" x14ac:dyDescent="0.25">
      <c r="A87" s="41" t="s">
        <v>168</v>
      </c>
      <c r="B87" s="49" t="s">
        <v>169</v>
      </c>
      <c r="C87" s="22">
        <v>0</v>
      </c>
      <c r="D87" s="22">
        <v>0</v>
      </c>
      <c r="E87" s="22">
        <v>0</v>
      </c>
    </row>
    <row r="88" spans="1:5" ht="45.75" hidden="1" customHeight="1" x14ac:dyDescent="0.25">
      <c r="A88" s="41" t="s">
        <v>170</v>
      </c>
      <c r="B88" s="35" t="s">
        <v>171</v>
      </c>
      <c r="C88" s="10">
        <f>C89</f>
        <v>0</v>
      </c>
      <c r="D88" s="10">
        <f>D89</f>
        <v>0</v>
      </c>
      <c r="E88" s="10">
        <f>E89</f>
        <v>0</v>
      </c>
    </row>
    <row r="89" spans="1:5" ht="49.5" hidden="1" customHeight="1" x14ac:dyDescent="0.25">
      <c r="A89" s="41" t="s">
        <v>172</v>
      </c>
      <c r="B89" s="35" t="s">
        <v>173</v>
      </c>
      <c r="C89" s="22">
        <v>0</v>
      </c>
      <c r="D89" s="22"/>
      <c r="E89" s="22"/>
    </row>
    <row r="90" spans="1:5" ht="33" hidden="1" customHeight="1" x14ac:dyDescent="0.25">
      <c r="A90" s="41" t="s">
        <v>174</v>
      </c>
      <c r="B90" s="48" t="s">
        <v>175</v>
      </c>
      <c r="C90" s="10">
        <f>C91</f>
        <v>0</v>
      </c>
      <c r="D90" s="10">
        <f>D91</f>
        <v>0</v>
      </c>
      <c r="E90" s="10">
        <f>E91</f>
        <v>0</v>
      </c>
    </row>
    <row r="91" spans="1:5" ht="32.25" hidden="1" customHeight="1" x14ac:dyDescent="0.25">
      <c r="A91" s="41" t="s">
        <v>176</v>
      </c>
      <c r="B91" s="48" t="s">
        <v>177</v>
      </c>
      <c r="C91" s="22">
        <v>0</v>
      </c>
      <c r="D91" s="22">
        <v>0</v>
      </c>
      <c r="E91" s="22">
        <v>0</v>
      </c>
    </row>
    <row r="92" spans="1:5" ht="47.25" customHeight="1" x14ac:dyDescent="0.25">
      <c r="A92" s="41" t="s">
        <v>178</v>
      </c>
      <c r="B92" s="48" t="s">
        <v>179</v>
      </c>
      <c r="C92" s="10">
        <f>C93</f>
        <v>5711.6</v>
      </c>
      <c r="D92" s="10">
        <f>D93</f>
        <v>5041.1000000000004</v>
      </c>
      <c r="E92" s="10">
        <f>E93</f>
        <v>4745.6000000000004</v>
      </c>
    </row>
    <row r="93" spans="1:5" ht="48.75" customHeight="1" x14ac:dyDescent="0.25">
      <c r="A93" s="41" t="s">
        <v>180</v>
      </c>
      <c r="B93" s="48" t="s">
        <v>181</v>
      </c>
      <c r="C93" s="22">
        <f>1466.9+4244.7</f>
        <v>5711.6</v>
      </c>
      <c r="D93" s="22">
        <f>1995.3+3045.8</f>
        <v>5041.1000000000004</v>
      </c>
      <c r="E93" s="22">
        <f>1995.3+2750.3</f>
        <v>4745.6000000000004</v>
      </c>
    </row>
    <row r="94" spans="1:5" ht="33" customHeight="1" x14ac:dyDescent="0.25">
      <c r="A94" s="41" t="s">
        <v>182</v>
      </c>
      <c r="B94" s="48" t="s">
        <v>183</v>
      </c>
      <c r="C94" s="10">
        <f>C95</f>
        <v>340.2</v>
      </c>
      <c r="D94" s="10">
        <f>D95</f>
        <v>894.90000000000009</v>
      </c>
      <c r="E94" s="10">
        <f>E95</f>
        <v>894.90000000000009</v>
      </c>
    </row>
    <row r="95" spans="1:5" ht="33" customHeight="1" x14ac:dyDescent="0.25">
      <c r="A95" s="41" t="s">
        <v>184</v>
      </c>
      <c r="B95" s="50" t="s">
        <v>185</v>
      </c>
      <c r="C95" s="22">
        <f>174+166.2</f>
        <v>340.2</v>
      </c>
      <c r="D95" s="22">
        <f>519.6+375.3</f>
        <v>894.90000000000009</v>
      </c>
      <c r="E95" s="22">
        <f>519.6+375.3</f>
        <v>894.90000000000009</v>
      </c>
    </row>
    <row r="96" spans="1:5" ht="33" hidden="1" customHeight="1" x14ac:dyDescent="0.25">
      <c r="A96" s="41" t="s">
        <v>186</v>
      </c>
      <c r="B96" s="50" t="s">
        <v>187</v>
      </c>
      <c r="C96" s="22">
        <f>C97</f>
        <v>0</v>
      </c>
      <c r="D96" s="22">
        <f>D97</f>
        <v>0</v>
      </c>
      <c r="E96" s="22">
        <f>E97</f>
        <v>0</v>
      </c>
    </row>
    <row r="97" spans="1:7" s="54" customFormat="1" ht="33" hidden="1" customHeight="1" x14ac:dyDescent="0.25">
      <c r="A97" s="51" t="s">
        <v>188</v>
      </c>
      <c r="B97" s="52" t="s">
        <v>189</v>
      </c>
      <c r="C97" s="53">
        <v>0</v>
      </c>
      <c r="D97" s="53">
        <v>0</v>
      </c>
      <c r="E97" s="53">
        <v>0</v>
      </c>
    </row>
    <row r="98" spans="1:7" ht="33" hidden="1" customHeight="1" x14ac:dyDescent="0.25">
      <c r="A98" s="41" t="s">
        <v>190</v>
      </c>
      <c r="B98" s="50" t="s">
        <v>191</v>
      </c>
      <c r="C98" s="22">
        <f>C99</f>
        <v>0</v>
      </c>
      <c r="D98" s="22">
        <f>D99</f>
        <v>0</v>
      </c>
      <c r="E98" s="22">
        <f>E99</f>
        <v>0</v>
      </c>
    </row>
    <row r="99" spans="1:7" ht="33" hidden="1" customHeight="1" x14ac:dyDescent="0.25">
      <c r="A99" s="41" t="s">
        <v>192</v>
      </c>
      <c r="B99" s="48" t="s">
        <v>193</v>
      </c>
      <c r="C99" s="22">
        <v>0</v>
      </c>
      <c r="D99" s="22">
        <v>0</v>
      </c>
      <c r="E99" s="22">
        <v>0</v>
      </c>
    </row>
    <row r="100" spans="1:7" ht="36.75" customHeight="1" x14ac:dyDescent="0.25">
      <c r="A100" s="41" t="s">
        <v>194</v>
      </c>
      <c r="B100" s="25" t="s">
        <v>195</v>
      </c>
      <c r="C100" s="10">
        <f>C101</f>
        <v>1296.3</v>
      </c>
      <c r="D100" s="10">
        <f>D101</f>
        <v>1245.5999999999999</v>
      </c>
      <c r="E100" s="10">
        <f>E101</f>
        <v>1195.9000000000001</v>
      </c>
    </row>
    <row r="101" spans="1:7" ht="33.75" customHeight="1" x14ac:dyDescent="0.25">
      <c r="A101" s="41" t="s">
        <v>196</v>
      </c>
      <c r="B101" s="25" t="s">
        <v>197</v>
      </c>
      <c r="C101" s="22">
        <f>1296.3</f>
        <v>1296.3</v>
      </c>
      <c r="D101" s="22">
        <v>1245.5999999999999</v>
      </c>
      <c r="E101" s="22">
        <v>1195.9000000000001</v>
      </c>
      <c r="F101" s="42"/>
    </row>
    <row r="102" spans="1:7" ht="33.75" hidden="1" customHeight="1" x14ac:dyDescent="0.25">
      <c r="A102" s="41" t="s">
        <v>198</v>
      </c>
      <c r="B102" s="25" t="s">
        <v>199</v>
      </c>
      <c r="C102" s="22">
        <f>C103</f>
        <v>0</v>
      </c>
      <c r="D102" s="22">
        <f>D103</f>
        <v>0</v>
      </c>
      <c r="E102" s="22">
        <f>E103</f>
        <v>0</v>
      </c>
    </row>
    <row r="103" spans="1:7" ht="33.75" hidden="1" customHeight="1" x14ac:dyDescent="0.25">
      <c r="A103" s="41" t="s">
        <v>200</v>
      </c>
      <c r="B103" s="25" t="s">
        <v>201</v>
      </c>
      <c r="C103" s="22">
        <v>0</v>
      </c>
      <c r="D103" s="22">
        <v>0</v>
      </c>
      <c r="E103" s="22">
        <v>0</v>
      </c>
    </row>
    <row r="104" spans="1:7" ht="33.75" hidden="1" customHeight="1" x14ac:dyDescent="0.25">
      <c r="A104" s="41" t="s">
        <v>202</v>
      </c>
      <c r="B104" s="30" t="s">
        <v>203</v>
      </c>
      <c r="C104" s="10">
        <f>C105</f>
        <v>0</v>
      </c>
      <c r="D104" s="10">
        <f>D105</f>
        <v>0</v>
      </c>
      <c r="E104" s="10">
        <f>E105</f>
        <v>0</v>
      </c>
    </row>
    <row r="105" spans="1:7" ht="33.75" hidden="1" customHeight="1" x14ac:dyDescent="0.25">
      <c r="A105" s="41" t="s">
        <v>204</v>
      </c>
      <c r="B105" s="25" t="s">
        <v>205</v>
      </c>
      <c r="C105" s="22">
        <v>0</v>
      </c>
      <c r="D105" s="22">
        <v>0</v>
      </c>
      <c r="E105" s="22">
        <v>0</v>
      </c>
    </row>
    <row r="106" spans="1:7" s="46" customFormat="1" ht="27.75" customHeight="1" x14ac:dyDescent="0.25">
      <c r="A106" s="43" t="s">
        <v>206</v>
      </c>
      <c r="B106" s="44" t="s">
        <v>207</v>
      </c>
      <c r="C106" s="55">
        <f>C107</f>
        <v>184.8</v>
      </c>
      <c r="D106" s="55">
        <f>D107</f>
        <v>0</v>
      </c>
      <c r="E106" s="55">
        <f>E107</f>
        <v>0</v>
      </c>
    </row>
    <row r="107" spans="1:7" s="46" customFormat="1" ht="33.75" customHeight="1" x14ac:dyDescent="0.25">
      <c r="A107" s="43" t="s">
        <v>208</v>
      </c>
      <c r="B107" s="44" t="s">
        <v>209</v>
      </c>
      <c r="C107" s="45">
        <v>184.8</v>
      </c>
      <c r="D107" s="45">
        <v>0</v>
      </c>
      <c r="E107" s="45">
        <v>0</v>
      </c>
      <c r="F107" s="56"/>
      <c r="G107" s="56"/>
    </row>
    <row r="108" spans="1:7" s="46" customFormat="1" ht="33.75" customHeight="1" x14ac:dyDescent="0.25">
      <c r="A108" s="43" t="s">
        <v>202</v>
      </c>
      <c r="B108" s="57" t="s">
        <v>203</v>
      </c>
      <c r="C108" s="45">
        <f>C109</f>
        <v>6676.3</v>
      </c>
      <c r="D108" s="45">
        <f t="shared" ref="D108:E108" si="5">D109</f>
        <v>0</v>
      </c>
      <c r="E108" s="45">
        <f t="shared" si="5"/>
        <v>0</v>
      </c>
      <c r="F108" s="56"/>
      <c r="G108" s="56"/>
    </row>
    <row r="109" spans="1:7" s="46" customFormat="1" ht="33.75" customHeight="1" x14ac:dyDescent="0.25">
      <c r="A109" s="43" t="s">
        <v>204</v>
      </c>
      <c r="B109" s="44" t="s">
        <v>205</v>
      </c>
      <c r="C109" s="45">
        <v>6676.3</v>
      </c>
      <c r="D109" s="45">
        <v>0</v>
      </c>
      <c r="E109" s="45">
        <v>0</v>
      </c>
      <c r="F109" s="56"/>
      <c r="G109" s="56"/>
    </row>
    <row r="110" spans="1:7" ht="33.75" customHeight="1" x14ac:dyDescent="0.25">
      <c r="A110" s="41" t="s">
        <v>210</v>
      </c>
      <c r="B110" s="25" t="s">
        <v>211</v>
      </c>
      <c r="C110" s="22">
        <f>C111</f>
        <v>49177.9</v>
      </c>
      <c r="D110" s="22">
        <f>D111</f>
        <v>12294.3</v>
      </c>
      <c r="E110" s="22">
        <f>E111</f>
        <v>85410.2</v>
      </c>
    </row>
    <row r="111" spans="1:7" ht="33.75" customHeight="1" x14ac:dyDescent="0.25">
      <c r="A111" s="41" t="s">
        <v>212</v>
      </c>
      <c r="B111" s="25" t="s">
        <v>213</v>
      </c>
      <c r="C111" s="22">
        <f>12294.5+36883.4</f>
        <v>49177.9</v>
      </c>
      <c r="D111" s="22">
        <f>4303+12294.3-4303</f>
        <v>12294.3</v>
      </c>
      <c r="E111" s="22">
        <v>85410.2</v>
      </c>
    </row>
    <row r="112" spans="1:7" x14ac:dyDescent="0.25">
      <c r="A112" s="36" t="s">
        <v>214</v>
      </c>
      <c r="B112" s="58" t="s">
        <v>215</v>
      </c>
      <c r="C112" s="10">
        <f>C113</f>
        <v>185278.00000000003</v>
      </c>
      <c r="D112" s="10">
        <f>D113</f>
        <v>39629</v>
      </c>
      <c r="E112" s="10">
        <f>E113</f>
        <v>33059.599999999999</v>
      </c>
    </row>
    <row r="113" spans="1:8" x14ac:dyDescent="0.25">
      <c r="A113" s="36" t="s">
        <v>216</v>
      </c>
      <c r="B113" s="58" t="s">
        <v>217</v>
      </c>
      <c r="C113" s="59">
        <f>SUM(C114:C162)</f>
        <v>185278.00000000003</v>
      </c>
      <c r="D113" s="59">
        <f>SUM(D114:D162)</f>
        <v>39629</v>
      </c>
      <c r="E113" s="59">
        <f>SUM(E114:E162)</f>
        <v>33059.599999999999</v>
      </c>
    </row>
    <row r="114" spans="1:8" ht="61.5" hidden="1" customHeight="1" x14ac:dyDescent="0.25">
      <c r="A114" s="41" t="s">
        <v>216</v>
      </c>
      <c r="B114" s="25" t="s">
        <v>218</v>
      </c>
      <c r="C114" s="22">
        <v>0</v>
      </c>
      <c r="D114" s="22">
        <v>0</v>
      </c>
      <c r="E114" s="22">
        <v>0</v>
      </c>
    </row>
    <row r="115" spans="1:8" ht="64.5" hidden="1" customHeight="1" x14ac:dyDescent="0.25">
      <c r="A115" s="41" t="s">
        <v>216</v>
      </c>
      <c r="B115" s="60" t="s">
        <v>219</v>
      </c>
      <c r="C115" s="22">
        <v>0</v>
      </c>
      <c r="D115" s="22">
        <v>0</v>
      </c>
      <c r="E115" s="22">
        <v>0</v>
      </c>
    </row>
    <row r="116" spans="1:8" ht="64.5" customHeight="1" x14ac:dyDescent="0.25">
      <c r="A116" s="41" t="s">
        <v>216</v>
      </c>
      <c r="B116" s="25" t="s">
        <v>220</v>
      </c>
      <c r="C116" s="22">
        <f>745+2194</f>
        <v>2939</v>
      </c>
      <c r="D116" s="22">
        <v>0</v>
      </c>
      <c r="E116" s="22">
        <v>0</v>
      </c>
      <c r="H116" s="42"/>
    </row>
    <row r="117" spans="1:8" ht="76.5" customHeight="1" x14ac:dyDescent="0.25">
      <c r="A117" s="41" t="s">
        <v>216</v>
      </c>
      <c r="B117" s="25" t="s">
        <v>221</v>
      </c>
      <c r="C117" s="22">
        <v>2183.5</v>
      </c>
      <c r="D117" s="22">
        <v>992.5</v>
      </c>
      <c r="E117" s="22">
        <v>0</v>
      </c>
    </row>
    <row r="118" spans="1:8" ht="57.75" customHeight="1" x14ac:dyDescent="0.25">
      <c r="A118" s="41" t="s">
        <v>216</v>
      </c>
      <c r="B118" s="25" t="s">
        <v>222</v>
      </c>
      <c r="C118" s="22">
        <v>836.8</v>
      </c>
      <c r="D118" s="22">
        <v>2510.3000000000002</v>
      </c>
      <c r="E118" s="22">
        <v>1673.5</v>
      </c>
    </row>
    <row r="119" spans="1:8" ht="63" customHeight="1" x14ac:dyDescent="0.25">
      <c r="A119" s="41" t="s">
        <v>216</v>
      </c>
      <c r="B119" s="25" t="s">
        <v>223</v>
      </c>
      <c r="C119" s="22">
        <v>4591.8999999999996</v>
      </c>
      <c r="D119" s="22">
        <v>5560.2</v>
      </c>
      <c r="E119" s="22">
        <v>3615.6</v>
      </c>
    </row>
    <row r="120" spans="1:8" ht="60" customHeight="1" x14ac:dyDescent="0.25">
      <c r="A120" s="41" t="s">
        <v>216</v>
      </c>
      <c r="B120" s="25" t="s">
        <v>224</v>
      </c>
      <c r="C120" s="22">
        <v>598.29999999999995</v>
      </c>
      <c r="D120" s="22">
        <v>280.89999999999998</v>
      </c>
      <c r="E120" s="22">
        <v>280.89999999999998</v>
      </c>
    </row>
    <row r="121" spans="1:8" ht="64.5" hidden="1" customHeight="1" x14ac:dyDescent="0.25">
      <c r="A121" s="41" t="s">
        <v>216</v>
      </c>
      <c r="B121" s="25" t="s">
        <v>225</v>
      </c>
      <c r="C121" s="22">
        <v>0</v>
      </c>
      <c r="D121" s="22">
        <v>0</v>
      </c>
      <c r="E121" s="22">
        <v>0</v>
      </c>
    </row>
    <row r="122" spans="1:8" ht="74.25" customHeight="1" x14ac:dyDescent="0.25">
      <c r="A122" s="41" t="s">
        <v>216</v>
      </c>
      <c r="B122" s="25" t="s">
        <v>226</v>
      </c>
      <c r="C122" s="22">
        <v>418</v>
      </c>
      <c r="D122" s="22">
        <v>418</v>
      </c>
      <c r="E122" s="22">
        <v>418</v>
      </c>
    </row>
    <row r="123" spans="1:8" ht="76.5" customHeight="1" x14ac:dyDescent="0.25">
      <c r="A123" s="41" t="s">
        <v>216</v>
      </c>
      <c r="B123" s="25" t="s">
        <v>227</v>
      </c>
      <c r="C123" s="22">
        <v>2100</v>
      </c>
      <c r="D123" s="22">
        <v>1000</v>
      </c>
      <c r="E123" s="22">
        <v>0</v>
      </c>
    </row>
    <row r="124" spans="1:8" ht="90" hidden="1" customHeight="1" x14ac:dyDescent="0.25">
      <c r="A124" s="41" t="s">
        <v>216</v>
      </c>
      <c r="B124" s="25" t="s">
        <v>228</v>
      </c>
      <c r="C124" s="22">
        <v>0</v>
      </c>
      <c r="D124" s="22">
        <v>0</v>
      </c>
      <c r="E124" s="22">
        <v>0</v>
      </c>
    </row>
    <row r="125" spans="1:8" ht="69" hidden="1" customHeight="1" x14ac:dyDescent="0.25">
      <c r="A125" s="41" t="s">
        <v>216</v>
      </c>
      <c r="B125" s="25" t="s">
        <v>229</v>
      </c>
      <c r="C125" s="22">
        <v>0</v>
      </c>
      <c r="D125" s="22">
        <v>0</v>
      </c>
      <c r="E125" s="22">
        <v>0</v>
      </c>
    </row>
    <row r="126" spans="1:8" ht="3.75" hidden="1" customHeight="1" x14ac:dyDescent="0.25">
      <c r="A126" s="41" t="s">
        <v>216</v>
      </c>
      <c r="B126" s="25" t="s">
        <v>230</v>
      </c>
      <c r="C126" s="22">
        <v>0</v>
      </c>
      <c r="D126" s="22">
        <v>0</v>
      </c>
      <c r="E126" s="22">
        <v>0</v>
      </c>
    </row>
    <row r="127" spans="1:8" ht="78" customHeight="1" x14ac:dyDescent="0.25">
      <c r="A127" s="41" t="s">
        <v>216</v>
      </c>
      <c r="B127" s="25" t="s">
        <v>231</v>
      </c>
      <c r="C127" s="22">
        <v>9840</v>
      </c>
      <c r="D127" s="22">
        <v>2000</v>
      </c>
      <c r="E127" s="22">
        <v>0</v>
      </c>
    </row>
    <row r="128" spans="1:8" ht="99.75" customHeight="1" x14ac:dyDescent="0.25">
      <c r="A128" s="41" t="s">
        <v>216</v>
      </c>
      <c r="B128" s="25" t="s">
        <v>232</v>
      </c>
      <c r="C128" s="22">
        <v>245</v>
      </c>
      <c r="D128" s="22">
        <v>0</v>
      </c>
      <c r="E128" s="22">
        <v>0</v>
      </c>
    </row>
    <row r="129" spans="1:5" ht="84.75" customHeight="1" x14ac:dyDescent="0.25">
      <c r="A129" s="41" t="s">
        <v>216</v>
      </c>
      <c r="B129" s="25" t="s">
        <v>233</v>
      </c>
      <c r="C129" s="22">
        <v>470</v>
      </c>
      <c r="D129" s="22">
        <v>470</v>
      </c>
      <c r="E129" s="22">
        <v>470</v>
      </c>
    </row>
    <row r="130" spans="1:5" ht="90" customHeight="1" x14ac:dyDescent="0.25">
      <c r="A130" s="41" t="s">
        <v>216</v>
      </c>
      <c r="B130" s="25" t="s">
        <v>234</v>
      </c>
      <c r="C130" s="22">
        <v>612.9</v>
      </c>
      <c r="D130" s="22">
        <v>612.9</v>
      </c>
      <c r="E130" s="22">
        <v>612.9</v>
      </c>
    </row>
    <row r="131" spans="1:5" ht="74.25" customHeight="1" x14ac:dyDescent="0.25">
      <c r="A131" s="41" t="s">
        <v>216</v>
      </c>
      <c r="B131" s="25" t="s">
        <v>235</v>
      </c>
      <c r="C131" s="22">
        <v>569.6</v>
      </c>
      <c r="D131" s="22">
        <v>569.6</v>
      </c>
      <c r="E131" s="22">
        <v>569.6</v>
      </c>
    </row>
    <row r="132" spans="1:5" ht="87" customHeight="1" x14ac:dyDescent="0.25">
      <c r="A132" s="41" t="s">
        <v>216</v>
      </c>
      <c r="B132" s="25" t="s">
        <v>236</v>
      </c>
      <c r="C132" s="22">
        <v>900</v>
      </c>
      <c r="D132" s="22">
        <v>900</v>
      </c>
      <c r="E132" s="22">
        <v>900</v>
      </c>
    </row>
    <row r="133" spans="1:5" ht="75" x14ac:dyDescent="0.25">
      <c r="A133" s="41" t="s">
        <v>216</v>
      </c>
      <c r="B133" s="25" t="s">
        <v>237</v>
      </c>
      <c r="C133" s="22">
        <v>177.9</v>
      </c>
      <c r="D133" s="22">
        <v>57.2</v>
      </c>
      <c r="E133" s="22">
        <v>57.2</v>
      </c>
    </row>
    <row r="134" spans="1:5" ht="47.25" customHeight="1" x14ac:dyDescent="0.25">
      <c r="A134" s="41" t="s">
        <v>216</v>
      </c>
      <c r="B134" s="25" t="s">
        <v>238</v>
      </c>
      <c r="C134" s="22">
        <v>380.5</v>
      </c>
      <c r="D134" s="22">
        <f>1048.9-602.1</f>
        <v>446.80000000000007</v>
      </c>
      <c r="E134" s="22">
        <f>1048.9-602.1</f>
        <v>446.80000000000007</v>
      </c>
    </row>
    <row r="135" spans="1:5" ht="109.5" hidden="1" customHeight="1" x14ac:dyDescent="0.25">
      <c r="A135" s="41" t="s">
        <v>216</v>
      </c>
      <c r="B135" s="25" t="s">
        <v>239</v>
      </c>
      <c r="C135" s="22">
        <v>0</v>
      </c>
      <c r="D135" s="22">
        <v>0</v>
      </c>
      <c r="E135" s="22">
        <v>0</v>
      </c>
    </row>
    <row r="136" spans="1:5" ht="78.75" customHeight="1" x14ac:dyDescent="0.25">
      <c r="A136" s="41" t="s">
        <v>216</v>
      </c>
      <c r="B136" s="25" t="s">
        <v>240</v>
      </c>
      <c r="C136" s="22">
        <v>3929.5</v>
      </c>
      <c r="D136" s="22">
        <v>3818.8</v>
      </c>
      <c r="E136" s="22">
        <v>3818.8</v>
      </c>
    </row>
    <row r="137" spans="1:5" ht="87" hidden="1" customHeight="1" x14ac:dyDescent="0.25">
      <c r="A137" s="41" t="s">
        <v>216</v>
      </c>
      <c r="B137" s="25" t="s">
        <v>241</v>
      </c>
      <c r="C137" s="22">
        <v>0</v>
      </c>
      <c r="D137" s="22">
        <v>0</v>
      </c>
      <c r="E137" s="22">
        <v>0</v>
      </c>
    </row>
    <row r="138" spans="1:5" ht="99.75" hidden="1" customHeight="1" x14ac:dyDescent="0.25">
      <c r="A138" s="41" t="s">
        <v>216</v>
      </c>
      <c r="B138" s="25" t="s">
        <v>242</v>
      </c>
      <c r="C138" s="22">
        <v>0</v>
      </c>
      <c r="D138" s="22">
        <v>0</v>
      </c>
      <c r="E138" s="22">
        <v>0</v>
      </c>
    </row>
    <row r="139" spans="1:5" ht="89.25" hidden="1" customHeight="1" x14ac:dyDescent="0.25">
      <c r="A139" s="41" t="s">
        <v>216</v>
      </c>
      <c r="B139" s="25" t="s">
        <v>243</v>
      </c>
      <c r="C139" s="22">
        <v>0</v>
      </c>
      <c r="D139" s="22">
        <v>0</v>
      </c>
      <c r="E139" s="22">
        <v>0</v>
      </c>
    </row>
    <row r="140" spans="1:5" ht="84.75" customHeight="1" x14ac:dyDescent="0.25">
      <c r="A140" s="41" t="s">
        <v>216</v>
      </c>
      <c r="B140" s="60" t="s">
        <v>244</v>
      </c>
      <c r="C140" s="22">
        <f>4833.3+8500.1-2000</f>
        <v>11333.400000000001</v>
      </c>
      <c r="D140" s="22">
        <f>4576.9+8499.9</f>
        <v>13076.8</v>
      </c>
      <c r="E140" s="22">
        <v>13281.3</v>
      </c>
    </row>
    <row r="141" spans="1:5" ht="98.25" hidden="1" customHeight="1" x14ac:dyDescent="0.25">
      <c r="A141" s="41" t="s">
        <v>216</v>
      </c>
      <c r="B141" s="25" t="s">
        <v>245</v>
      </c>
      <c r="C141" s="22">
        <v>0</v>
      </c>
      <c r="D141" s="22">
        <v>0</v>
      </c>
      <c r="E141" s="22">
        <v>0</v>
      </c>
    </row>
    <row r="142" spans="1:5" ht="92.25" hidden="1" customHeight="1" x14ac:dyDescent="0.25">
      <c r="A142" s="41" t="s">
        <v>216</v>
      </c>
      <c r="B142" s="25" t="s">
        <v>246</v>
      </c>
      <c r="C142" s="22">
        <v>0</v>
      </c>
      <c r="D142" s="22">
        <v>0</v>
      </c>
      <c r="E142" s="22">
        <v>0</v>
      </c>
    </row>
    <row r="143" spans="1:5" ht="69.75" customHeight="1" x14ac:dyDescent="0.25">
      <c r="A143" s="41" t="s">
        <v>216</v>
      </c>
      <c r="B143" s="60" t="s">
        <v>247</v>
      </c>
      <c r="C143" s="22">
        <v>600</v>
      </c>
      <c r="D143" s="22">
        <v>0</v>
      </c>
      <c r="E143" s="22">
        <v>0</v>
      </c>
    </row>
    <row r="144" spans="1:5" ht="57.75" customHeight="1" x14ac:dyDescent="0.25">
      <c r="A144" s="41" t="s">
        <v>216</v>
      </c>
      <c r="B144" s="25" t="s">
        <v>248</v>
      </c>
      <c r="C144" s="22">
        <v>5729.5</v>
      </c>
      <c r="D144" s="22">
        <v>5729.5</v>
      </c>
      <c r="E144" s="22">
        <v>5729.5</v>
      </c>
    </row>
    <row r="145" spans="1:8" ht="84.75" customHeight="1" x14ac:dyDescent="0.25">
      <c r="A145" s="41" t="s">
        <v>216</v>
      </c>
      <c r="B145" s="25" t="s">
        <v>249</v>
      </c>
      <c r="C145" s="22">
        <v>4101.8</v>
      </c>
      <c r="D145" s="22">
        <v>0</v>
      </c>
      <c r="E145" s="22">
        <v>0</v>
      </c>
    </row>
    <row r="146" spans="1:8" ht="27" hidden="1" customHeight="1" x14ac:dyDescent="0.25">
      <c r="A146" s="41" t="s">
        <v>216</v>
      </c>
      <c r="B146" s="25" t="s">
        <v>250</v>
      </c>
      <c r="C146" s="22">
        <v>0</v>
      </c>
      <c r="D146" s="22">
        <v>0</v>
      </c>
      <c r="E146" s="22">
        <v>0</v>
      </c>
    </row>
    <row r="147" spans="1:8" ht="82.5" customHeight="1" x14ac:dyDescent="0.25">
      <c r="A147" s="41" t="s">
        <v>216</v>
      </c>
      <c r="B147" s="25" t="s">
        <v>251</v>
      </c>
      <c r="C147" s="22">
        <v>1185.5</v>
      </c>
      <c r="D147" s="22">
        <v>1185.5</v>
      </c>
      <c r="E147" s="22">
        <v>1185.5</v>
      </c>
    </row>
    <row r="148" spans="1:8" ht="83.25" hidden="1" customHeight="1" x14ac:dyDescent="0.25">
      <c r="A148" s="41" t="s">
        <v>216</v>
      </c>
      <c r="B148" s="25" t="s">
        <v>252</v>
      </c>
      <c r="C148" s="22">
        <v>0</v>
      </c>
      <c r="D148" s="22">
        <v>0</v>
      </c>
      <c r="E148" s="22">
        <v>0</v>
      </c>
    </row>
    <row r="149" spans="1:8" ht="76.5" hidden="1" customHeight="1" x14ac:dyDescent="0.25">
      <c r="A149" s="41" t="s">
        <v>216</v>
      </c>
      <c r="B149" s="25" t="s">
        <v>253</v>
      </c>
      <c r="C149" s="22">
        <v>0</v>
      </c>
      <c r="D149" s="22">
        <v>0</v>
      </c>
      <c r="E149" s="22">
        <v>0</v>
      </c>
    </row>
    <row r="150" spans="1:8" ht="46.5" customHeight="1" x14ac:dyDescent="0.25">
      <c r="A150" s="41" t="s">
        <v>216</v>
      </c>
      <c r="B150" s="25" t="s">
        <v>254</v>
      </c>
      <c r="C150" s="22">
        <v>1000</v>
      </c>
      <c r="D150" s="22">
        <v>0</v>
      </c>
      <c r="E150" s="22">
        <v>0</v>
      </c>
    </row>
    <row r="151" spans="1:8" ht="87" customHeight="1" x14ac:dyDescent="0.25">
      <c r="A151" s="41" t="s">
        <v>216</v>
      </c>
      <c r="B151" s="25" t="s">
        <v>255</v>
      </c>
      <c r="C151" s="22">
        <f>109124.6-18424</f>
        <v>90700.6</v>
      </c>
      <c r="D151" s="22">
        <v>0</v>
      </c>
      <c r="E151" s="22">
        <v>0</v>
      </c>
    </row>
    <row r="152" spans="1:8" ht="75" customHeight="1" x14ac:dyDescent="0.25">
      <c r="A152" s="41" t="s">
        <v>216</v>
      </c>
      <c r="B152" s="25" t="s">
        <v>256</v>
      </c>
      <c r="C152" s="22">
        <v>855</v>
      </c>
      <c r="D152" s="22">
        <v>0</v>
      </c>
      <c r="E152" s="22">
        <v>0</v>
      </c>
    </row>
    <row r="153" spans="1:8" ht="76.5" customHeight="1" x14ac:dyDescent="0.25">
      <c r="A153" s="41" t="s">
        <v>216</v>
      </c>
      <c r="B153" s="25" t="s">
        <v>257</v>
      </c>
      <c r="C153" s="22">
        <f>2866.3-1724.3</f>
        <v>1142.0000000000002</v>
      </c>
      <c r="D153" s="22">
        <v>0</v>
      </c>
      <c r="E153" s="22">
        <v>0</v>
      </c>
    </row>
    <row r="154" spans="1:8" ht="76.5" customHeight="1" x14ac:dyDescent="0.25">
      <c r="A154" s="41" t="s">
        <v>216</v>
      </c>
      <c r="B154" s="25" t="s">
        <v>258</v>
      </c>
      <c r="C154" s="22">
        <v>30900</v>
      </c>
      <c r="D154" s="22">
        <v>0</v>
      </c>
      <c r="E154" s="22">
        <v>0</v>
      </c>
    </row>
    <row r="155" spans="1:8" ht="76.5" customHeight="1" x14ac:dyDescent="0.25">
      <c r="A155" s="41" t="s">
        <v>216</v>
      </c>
      <c r="B155" s="25" t="s">
        <v>259</v>
      </c>
      <c r="C155" s="22">
        <v>2000</v>
      </c>
      <c r="D155" s="22">
        <v>0</v>
      </c>
      <c r="E155" s="22">
        <v>0</v>
      </c>
    </row>
    <row r="156" spans="1:8" ht="76.5" customHeight="1" x14ac:dyDescent="0.25">
      <c r="A156" s="41" t="s">
        <v>216</v>
      </c>
      <c r="B156" s="25" t="s">
        <v>260</v>
      </c>
      <c r="C156" s="22">
        <v>365</v>
      </c>
      <c r="D156" s="22">
        <v>0</v>
      </c>
      <c r="E156" s="22">
        <v>0</v>
      </c>
    </row>
    <row r="157" spans="1:8" s="46" customFormat="1" ht="57.75" customHeight="1" x14ac:dyDescent="0.25">
      <c r="A157" s="43" t="s">
        <v>216</v>
      </c>
      <c r="B157" s="44" t="s">
        <v>261</v>
      </c>
      <c r="C157" s="45">
        <v>1540.5</v>
      </c>
      <c r="D157" s="45">
        <v>0</v>
      </c>
      <c r="E157" s="45">
        <v>0</v>
      </c>
    </row>
    <row r="158" spans="1:8" s="46" customFormat="1" ht="57.75" customHeight="1" x14ac:dyDescent="0.25">
      <c r="A158" s="43" t="s">
        <v>216</v>
      </c>
      <c r="B158" s="44" t="s">
        <v>262</v>
      </c>
      <c r="C158" s="45">
        <v>74.099999999999994</v>
      </c>
      <c r="D158" s="45">
        <v>0</v>
      </c>
      <c r="E158" s="45">
        <v>0</v>
      </c>
    </row>
    <row r="159" spans="1:8" ht="62.25" customHeight="1" x14ac:dyDescent="0.25">
      <c r="A159" s="41" t="s">
        <v>216</v>
      </c>
      <c r="B159" s="25" t="s">
        <v>263</v>
      </c>
      <c r="C159" s="22">
        <v>2957.7</v>
      </c>
      <c r="D159" s="22">
        <v>0</v>
      </c>
      <c r="E159" s="22">
        <v>0</v>
      </c>
      <c r="H159" s="42"/>
    </row>
    <row r="160" spans="1:8" ht="65.25" hidden="1" customHeight="1" x14ac:dyDescent="0.25">
      <c r="A160" s="41" t="s">
        <v>216</v>
      </c>
      <c r="B160" s="25" t="s">
        <v>264</v>
      </c>
      <c r="C160" s="22">
        <v>0</v>
      </c>
      <c r="D160" s="22">
        <v>0</v>
      </c>
      <c r="E160" s="22">
        <v>0</v>
      </c>
    </row>
    <row r="161" spans="1:12" ht="72" hidden="1" customHeight="1" x14ac:dyDescent="0.25">
      <c r="A161" s="41" t="s">
        <v>216</v>
      </c>
      <c r="B161" s="25" t="s">
        <v>265</v>
      </c>
      <c r="D161" s="22"/>
      <c r="E161" s="22"/>
    </row>
    <row r="162" spans="1:12" ht="77.25" hidden="1" customHeight="1" x14ac:dyDescent="0.25">
      <c r="A162" s="41" t="s">
        <v>216</v>
      </c>
      <c r="B162" s="61" t="s">
        <v>266</v>
      </c>
      <c r="C162" s="22"/>
      <c r="D162" s="22"/>
      <c r="E162" s="22"/>
    </row>
    <row r="163" spans="1:12" ht="18" customHeight="1" x14ac:dyDescent="0.25">
      <c r="A163" s="36" t="s">
        <v>267</v>
      </c>
      <c r="B163" s="58" t="s">
        <v>268</v>
      </c>
      <c r="C163" s="10">
        <f>C166+C178+C182+C184+C176+C180+C186</f>
        <v>227142.7</v>
      </c>
      <c r="D163" s="10">
        <f>D166+D178+D182+D184+D176+D180+D186</f>
        <v>222236.7</v>
      </c>
      <c r="E163" s="10">
        <f>E166+E178+E182+E184+E176+E180+E186</f>
        <v>222735.5</v>
      </c>
      <c r="F163" s="42"/>
    </row>
    <row r="164" spans="1:12" ht="32.25" hidden="1" customHeight="1" x14ac:dyDescent="0.25">
      <c r="A164" s="36" t="s">
        <v>269</v>
      </c>
      <c r="B164" s="58" t="s">
        <v>270</v>
      </c>
      <c r="C164" s="10">
        <f>C165</f>
        <v>0</v>
      </c>
      <c r="D164" s="10">
        <f>D165</f>
        <v>0</v>
      </c>
      <c r="E164" s="10">
        <f>E165</f>
        <v>0</v>
      </c>
    </row>
    <row r="165" spans="1:12" ht="31.5" hidden="1" customHeight="1" x14ac:dyDescent="0.25">
      <c r="A165" s="41" t="s">
        <v>271</v>
      </c>
      <c r="B165" s="25" t="s">
        <v>272</v>
      </c>
      <c r="C165" s="22">
        <v>0</v>
      </c>
      <c r="D165" s="22">
        <v>0</v>
      </c>
      <c r="E165" s="22">
        <v>0</v>
      </c>
    </row>
    <row r="166" spans="1:12" ht="31.5" customHeight="1" x14ac:dyDescent="0.25">
      <c r="A166" s="36" t="s">
        <v>273</v>
      </c>
      <c r="B166" s="23" t="s">
        <v>274</v>
      </c>
      <c r="C166" s="10">
        <f>C167</f>
        <v>208006.39999999999</v>
      </c>
      <c r="D166" s="10">
        <f>D167</f>
        <v>203038.3</v>
      </c>
      <c r="E166" s="10">
        <f>E167</f>
        <v>203038.3</v>
      </c>
    </row>
    <row r="167" spans="1:12" ht="31.5" customHeight="1" x14ac:dyDescent="0.25">
      <c r="A167" s="36" t="s">
        <v>275</v>
      </c>
      <c r="B167" s="23" t="s">
        <v>276</v>
      </c>
      <c r="C167" s="10">
        <f>SUM(C168:C175)</f>
        <v>208006.39999999999</v>
      </c>
      <c r="D167" s="10">
        <f>SUM(D168:D175)</f>
        <v>203038.3</v>
      </c>
      <c r="E167" s="10">
        <f>SUM(E168:E175)</f>
        <v>203038.3</v>
      </c>
    </row>
    <row r="168" spans="1:12" ht="68.25" hidden="1" customHeight="1" x14ac:dyDescent="0.25">
      <c r="A168" s="41" t="s">
        <v>277</v>
      </c>
      <c r="B168" s="25" t="s">
        <v>278</v>
      </c>
      <c r="C168" s="22">
        <v>0</v>
      </c>
      <c r="D168" s="62"/>
      <c r="E168" s="63"/>
    </row>
    <row r="169" spans="1:12" ht="58.5" customHeight="1" x14ac:dyDescent="0.25">
      <c r="A169" s="41" t="s">
        <v>275</v>
      </c>
      <c r="B169" s="25" t="s">
        <v>279</v>
      </c>
      <c r="C169" s="22">
        <f>213226.8-C180-C182-C186</f>
        <v>196842.3</v>
      </c>
      <c r="D169" s="22">
        <f>210106.4-D180-D182-D186</f>
        <v>193710.4</v>
      </c>
      <c r="E169" s="22">
        <f>210597.8-E180-E182-E186</f>
        <v>193710.4</v>
      </c>
      <c r="F169" s="42"/>
      <c r="G169" s="42"/>
      <c r="H169" s="42"/>
      <c r="L169" s="42"/>
    </row>
    <row r="170" spans="1:12" ht="6" hidden="1" customHeight="1" x14ac:dyDescent="0.25">
      <c r="A170" s="41" t="s">
        <v>275</v>
      </c>
      <c r="B170" s="25" t="s">
        <v>280</v>
      </c>
      <c r="C170" s="22">
        <v>0</v>
      </c>
      <c r="D170" s="22"/>
      <c r="E170" s="22"/>
    </row>
    <row r="171" spans="1:12" ht="29.25" customHeight="1" x14ac:dyDescent="0.25">
      <c r="A171" s="41" t="s">
        <v>275</v>
      </c>
      <c r="B171" s="25" t="s">
        <v>281</v>
      </c>
      <c r="C171" s="22">
        <v>4858.6000000000004</v>
      </c>
      <c r="D171" s="22">
        <v>4858.6000000000004</v>
      </c>
      <c r="E171" s="22">
        <v>4858.6000000000004</v>
      </c>
      <c r="F171" s="42"/>
    </row>
    <row r="172" spans="1:12" ht="30" customHeight="1" x14ac:dyDescent="0.25">
      <c r="A172" s="41" t="s">
        <v>275</v>
      </c>
      <c r="B172" s="25" t="s">
        <v>282</v>
      </c>
      <c r="C172" s="22">
        <v>485.7</v>
      </c>
      <c r="D172" s="22">
        <v>485.7</v>
      </c>
      <c r="E172" s="22">
        <v>485.7</v>
      </c>
      <c r="F172" s="42"/>
    </row>
    <row r="173" spans="1:12" ht="43.5" customHeight="1" x14ac:dyDescent="0.25">
      <c r="A173" s="41" t="s">
        <v>275</v>
      </c>
      <c r="B173" s="61" t="s">
        <v>283</v>
      </c>
      <c r="C173" s="22">
        <v>105.8</v>
      </c>
      <c r="D173" s="22">
        <v>105.8</v>
      </c>
      <c r="E173" s="22">
        <v>105.8</v>
      </c>
    </row>
    <row r="174" spans="1:12" ht="61.5" customHeight="1" x14ac:dyDescent="0.25">
      <c r="A174" s="41" t="s">
        <v>275</v>
      </c>
      <c r="B174" s="61" t="s">
        <v>284</v>
      </c>
      <c r="C174" s="22">
        <v>2970</v>
      </c>
      <c r="D174" s="22">
        <v>1133.8</v>
      </c>
      <c r="E174" s="22">
        <v>1133.8</v>
      </c>
    </row>
    <row r="175" spans="1:12" ht="44.25" customHeight="1" x14ac:dyDescent="0.25">
      <c r="A175" s="41" t="s">
        <v>275</v>
      </c>
      <c r="B175" s="61" t="s">
        <v>285</v>
      </c>
      <c r="C175" s="22">
        <v>2744</v>
      </c>
      <c r="D175" s="22">
        <v>2744</v>
      </c>
      <c r="E175" s="22">
        <v>2744</v>
      </c>
      <c r="G175" s="42"/>
    </row>
    <row r="176" spans="1:12" ht="32.25" customHeight="1" x14ac:dyDescent="0.25">
      <c r="A176" s="36" t="s">
        <v>286</v>
      </c>
      <c r="B176" s="61" t="s">
        <v>287</v>
      </c>
      <c r="C176" s="22">
        <f>C177</f>
        <v>471.59999999999997</v>
      </c>
      <c r="D176" s="22">
        <f>D177</f>
        <v>514.5</v>
      </c>
      <c r="E176" s="22">
        <f>E177</f>
        <v>532.4</v>
      </c>
    </row>
    <row r="177" spans="1:14" ht="43.5" customHeight="1" x14ac:dyDescent="0.25">
      <c r="A177" s="41" t="s">
        <v>288</v>
      </c>
      <c r="B177" s="61" t="s">
        <v>289</v>
      </c>
      <c r="C177" s="22">
        <f>452.2+19.4</f>
        <v>471.59999999999997</v>
      </c>
      <c r="D177" s="22">
        <f>495.5+19</f>
        <v>514.5</v>
      </c>
      <c r="E177" s="22">
        <f>513.5+18.9</f>
        <v>532.4</v>
      </c>
    </row>
    <row r="178" spans="1:14" ht="49.5" customHeight="1" x14ac:dyDescent="0.25">
      <c r="A178" s="36" t="s">
        <v>290</v>
      </c>
      <c r="B178" s="64" t="s">
        <v>291</v>
      </c>
      <c r="C178" s="10">
        <f>C179</f>
        <v>1.7</v>
      </c>
      <c r="D178" s="10">
        <f>D179</f>
        <v>12.2</v>
      </c>
      <c r="E178" s="10">
        <f>E179</f>
        <v>1.7</v>
      </c>
    </row>
    <row r="179" spans="1:14" ht="48" customHeight="1" x14ac:dyDescent="0.25">
      <c r="A179" s="41" t="s">
        <v>292</v>
      </c>
      <c r="B179" s="61" t="s">
        <v>293</v>
      </c>
      <c r="C179" s="22">
        <v>1.7</v>
      </c>
      <c r="D179" s="22">
        <v>12.2</v>
      </c>
      <c r="E179" s="22">
        <v>1.7</v>
      </c>
    </row>
    <row r="180" spans="1:14" s="17" customFormat="1" ht="39.75" customHeight="1" x14ac:dyDescent="0.2">
      <c r="A180" s="36" t="s">
        <v>294</v>
      </c>
      <c r="B180" s="64" t="s">
        <v>295</v>
      </c>
      <c r="C180" s="10">
        <f>C181</f>
        <v>785</v>
      </c>
      <c r="D180" s="10">
        <f>D181</f>
        <v>796.9</v>
      </c>
      <c r="E180" s="10">
        <f>E181</f>
        <v>811.3</v>
      </c>
    </row>
    <row r="181" spans="1:14" ht="47.25" customHeight="1" x14ac:dyDescent="0.25">
      <c r="A181" s="41" t="s">
        <v>296</v>
      </c>
      <c r="B181" s="61" t="s">
        <v>297</v>
      </c>
      <c r="C181" s="1">
        <v>785</v>
      </c>
      <c r="D181" s="22">
        <v>796.9</v>
      </c>
      <c r="E181" s="22">
        <v>811.3</v>
      </c>
      <c r="I181" s="42"/>
      <c r="J181" s="65"/>
      <c r="K181" s="65"/>
      <c r="L181" s="66"/>
      <c r="M181" s="67"/>
      <c r="N181" s="65"/>
    </row>
    <row r="182" spans="1:14" ht="45.75" customHeight="1" x14ac:dyDescent="0.25">
      <c r="A182" s="36" t="s">
        <v>298</v>
      </c>
      <c r="B182" s="68" t="s">
        <v>299</v>
      </c>
      <c r="C182" s="10">
        <f>C183</f>
        <v>15052.1</v>
      </c>
      <c r="D182" s="10">
        <f>D183</f>
        <v>15051.7</v>
      </c>
      <c r="E182" s="10">
        <f>E183</f>
        <v>15528.7</v>
      </c>
      <c r="I182" s="42"/>
      <c r="J182" s="65"/>
      <c r="K182" s="65"/>
      <c r="L182" s="65"/>
      <c r="M182" s="65"/>
      <c r="N182" s="65"/>
    </row>
    <row r="183" spans="1:14" ht="49.5" customHeight="1" x14ac:dyDescent="0.25">
      <c r="A183" s="26" t="s">
        <v>300</v>
      </c>
      <c r="B183" s="28" t="s">
        <v>301</v>
      </c>
      <c r="C183" s="22">
        <v>15052.1</v>
      </c>
      <c r="D183" s="22">
        <v>15051.7</v>
      </c>
      <c r="E183" s="22">
        <v>15528.7</v>
      </c>
    </row>
    <row r="184" spans="1:14" s="17" customFormat="1" ht="31.5" customHeight="1" x14ac:dyDescent="0.2">
      <c r="A184" s="36" t="s">
        <v>302</v>
      </c>
      <c r="B184" s="69" t="s">
        <v>303</v>
      </c>
      <c r="C184" s="10">
        <f>C185</f>
        <v>2278.5</v>
      </c>
      <c r="D184" s="10">
        <f>D185</f>
        <v>2275.6999999999998</v>
      </c>
      <c r="E184" s="10">
        <f>E185</f>
        <v>2275.6999999999998</v>
      </c>
    </row>
    <row r="185" spans="1:14" ht="30.75" customHeight="1" x14ac:dyDescent="0.25">
      <c r="A185" s="41" t="s">
        <v>304</v>
      </c>
      <c r="B185" s="70" t="s">
        <v>305</v>
      </c>
      <c r="C185" s="22">
        <v>2278.5</v>
      </c>
      <c r="D185" s="22">
        <v>2275.6999999999998</v>
      </c>
      <c r="E185" s="22">
        <v>2275.6999999999998</v>
      </c>
    </row>
    <row r="186" spans="1:14" ht="23.25" customHeight="1" x14ac:dyDescent="0.25">
      <c r="A186" s="36" t="s">
        <v>306</v>
      </c>
      <c r="B186" s="58" t="s">
        <v>307</v>
      </c>
      <c r="C186" s="22">
        <f>C187</f>
        <v>547.4</v>
      </c>
      <c r="D186" s="22">
        <f>D187</f>
        <v>547.4</v>
      </c>
      <c r="E186" s="22">
        <f>E187</f>
        <v>547.4</v>
      </c>
    </row>
    <row r="187" spans="1:14" ht="21" customHeight="1" x14ac:dyDescent="0.25">
      <c r="A187" s="41" t="s">
        <v>308</v>
      </c>
      <c r="B187" s="25" t="s">
        <v>309</v>
      </c>
      <c r="C187" s="22">
        <v>547.4</v>
      </c>
      <c r="D187" s="22">
        <v>547.4</v>
      </c>
      <c r="E187" s="22">
        <v>547.4</v>
      </c>
    </row>
    <row r="188" spans="1:14" ht="27" customHeight="1" x14ac:dyDescent="0.25">
      <c r="A188" s="36" t="s">
        <v>310</v>
      </c>
      <c r="B188" s="18" t="s">
        <v>311</v>
      </c>
      <c r="C188" s="10">
        <f>C191+C189</f>
        <v>100</v>
      </c>
      <c r="D188" s="10">
        <f>D191</f>
        <v>0</v>
      </c>
      <c r="E188" s="10">
        <f>E191</f>
        <v>0</v>
      </c>
    </row>
    <row r="189" spans="1:14" s="17" customFormat="1" ht="30.75" hidden="1" customHeight="1" x14ac:dyDescent="0.2">
      <c r="A189" s="36" t="s">
        <v>312</v>
      </c>
      <c r="B189" s="58" t="s">
        <v>313</v>
      </c>
      <c r="C189" s="10">
        <f>C190</f>
        <v>0</v>
      </c>
      <c r="D189" s="10">
        <f>D190</f>
        <v>0</v>
      </c>
      <c r="E189" s="10">
        <f>E190</f>
        <v>0</v>
      </c>
    </row>
    <row r="190" spans="1:14" ht="30.75" hidden="1" customHeight="1" x14ac:dyDescent="0.25">
      <c r="A190" s="41" t="s">
        <v>314</v>
      </c>
      <c r="B190" s="25" t="s">
        <v>315</v>
      </c>
      <c r="C190" s="22"/>
      <c r="D190" s="22"/>
      <c r="E190" s="22"/>
    </row>
    <row r="191" spans="1:14" ht="25.5" customHeight="1" x14ac:dyDescent="0.25">
      <c r="A191" s="36" t="s">
        <v>316</v>
      </c>
      <c r="B191" s="58" t="s">
        <v>317</v>
      </c>
      <c r="C191" s="10">
        <f>C192</f>
        <v>100</v>
      </c>
      <c r="D191" s="10">
        <f>D192</f>
        <v>0</v>
      </c>
      <c r="E191" s="10">
        <f>E192</f>
        <v>0</v>
      </c>
    </row>
    <row r="192" spans="1:14" ht="27.75" customHeight="1" x14ac:dyDescent="0.25">
      <c r="A192" s="41" t="s">
        <v>318</v>
      </c>
      <c r="B192" s="25" t="s">
        <v>319</v>
      </c>
      <c r="C192" s="10">
        <v>100</v>
      </c>
      <c r="D192" s="22">
        <v>0</v>
      </c>
      <c r="E192" s="22">
        <v>0</v>
      </c>
    </row>
    <row r="193" spans="1:5" ht="33.75" hidden="1" customHeight="1" x14ac:dyDescent="0.25">
      <c r="A193" s="36" t="s">
        <v>320</v>
      </c>
      <c r="B193" s="58" t="s">
        <v>321</v>
      </c>
      <c r="C193" s="22">
        <f t="shared" ref="C193:E194" si="6">C194</f>
        <v>0</v>
      </c>
      <c r="D193" s="22">
        <f t="shared" si="6"/>
        <v>0</v>
      </c>
      <c r="E193" s="22">
        <f t="shared" si="6"/>
        <v>0</v>
      </c>
    </row>
    <row r="194" spans="1:5" ht="33.75" hidden="1" customHeight="1" x14ac:dyDescent="0.25">
      <c r="A194" s="36" t="s">
        <v>322</v>
      </c>
      <c r="B194" s="58" t="s">
        <v>323</v>
      </c>
      <c r="C194" s="10">
        <f t="shared" si="6"/>
        <v>0</v>
      </c>
      <c r="D194" s="22">
        <f t="shared" si="6"/>
        <v>0</v>
      </c>
      <c r="E194" s="22">
        <f t="shared" si="6"/>
        <v>0</v>
      </c>
    </row>
    <row r="195" spans="1:5" ht="33.75" hidden="1" customHeight="1" x14ac:dyDescent="0.25">
      <c r="A195" s="41" t="s">
        <v>324</v>
      </c>
      <c r="B195" s="25" t="s">
        <v>325</v>
      </c>
      <c r="C195" s="10">
        <v>0</v>
      </c>
      <c r="D195" s="22">
        <v>0</v>
      </c>
      <c r="E195" s="22">
        <v>0</v>
      </c>
    </row>
    <row r="196" spans="1:5" s="71" customFormat="1" ht="21.75" customHeight="1" x14ac:dyDescent="0.25">
      <c r="A196" s="36" t="s">
        <v>326</v>
      </c>
      <c r="B196" s="58" t="s">
        <v>327</v>
      </c>
      <c r="C196" s="10">
        <f t="shared" ref="C196:E197" si="7">C197</f>
        <v>3600</v>
      </c>
      <c r="D196" s="10">
        <f t="shared" si="7"/>
        <v>0</v>
      </c>
      <c r="E196" s="10">
        <f t="shared" si="7"/>
        <v>0</v>
      </c>
    </row>
    <row r="197" spans="1:5" ht="24" customHeight="1" x14ac:dyDescent="0.25">
      <c r="A197" s="36" t="s">
        <v>328</v>
      </c>
      <c r="B197" s="58" t="s">
        <v>329</v>
      </c>
      <c r="C197" s="10">
        <f t="shared" si="7"/>
        <v>3600</v>
      </c>
      <c r="D197" s="10">
        <f t="shared" si="7"/>
        <v>0</v>
      </c>
      <c r="E197" s="10">
        <f t="shared" si="7"/>
        <v>0</v>
      </c>
    </row>
    <row r="198" spans="1:5" ht="26.25" customHeight="1" x14ac:dyDescent="0.25">
      <c r="A198" s="41" t="s">
        <v>330</v>
      </c>
      <c r="B198" s="25" t="s">
        <v>331</v>
      </c>
      <c r="C198" s="22">
        <v>3600</v>
      </c>
      <c r="D198" s="22">
        <v>0</v>
      </c>
      <c r="E198" s="22">
        <v>0</v>
      </c>
    </row>
    <row r="199" spans="1:5" ht="24" customHeight="1" x14ac:dyDescent="0.25">
      <c r="A199" s="41"/>
      <c r="B199" s="23" t="s">
        <v>332</v>
      </c>
      <c r="C199" s="10">
        <f>C5+C66</f>
        <v>956707.50000000012</v>
      </c>
      <c r="D199" s="10">
        <f>D5+D66</f>
        <v>678139.8</v>
      </c>
      <c r="E199" s="10">
        <f>E5+E66</f>
        <v>759527.1</v>
      </c>
    </row>
    <row r="200" spans="1:5" x14ac:dyDescent="0.25">
      <c r="B200" s="4"/>
      <c r="C200" s="72"/>
      <c r="D200" s="72"/>
      <c r="E200" s="72"/>
    </row>
    <row r="201" spans="1:5" x14ac:dyDescent="0.25">
      <c r="C201" s="73"/>
      <c r="D201" s="17"/>
      <c r="E201" s="17"/>
    </row>
    <row r="202" spans="1:5" x14ac:dyDescent="0.25">
      <c r="C202" s="42"/>
    </row>
    <row r="203" spans="1:5" x14ac:dyDescent="0.25">
      <c r="C203" s="74"/>
      <c r="D203" s="74"/>
      <c r="E203" s="74"/>
    </row>
    <row r="204" spans="1:5" x14ac:dyDescent="0.25">
      <c r="B204" s="74"/>
    </row>
    <row r="205" spans="1:5" x14ac:dyDescent="0.25">
      <c r="D205" s="42"/>
      <c r="E205" s="42"/>
    </row>
    <row r="206" spans="1:5" x14ac:dyDescent="0.25">
      <c r="C206" s="42"/>
      <c r="D206" s="42"/>
      <c r="E206" s="42"/>
    </row>
    <row r="211" spans="3:5" x14ac:dyDescent="0.25">
      <c r="D211" s="42"/>
    </row>
    <row r="212" spans="3:5" x14ac:dyDescent="0.25">
      <c r="C212" s="42"/>
      <c r="D212" s="42"/>
    </row>
    <row r="213" spans="3:5" x14ac:dyDescent="0.25">
      <c r="C213" s="42"/>
    </row>
    <row r="216" spans="3:5" x14ac:dyDescent="0.25">
      <c r="D216" s="74"/>
      <c r="E216" s="74"/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D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8" fitToWidth="5" fitToHeight="5" orientation="portrait" horizontalDpi="1200" verticalDpi="1200" r:id="rId1"/>
  <headerFooter alignWithMargins="0"/>
  <rowBreaks count="1" manualBreakCount="1">
    <brk id="17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 2 </vt:lpstr>
      <vt:lpstr>'Прил 2 '!А</vt:lpstr>
      <vt:lpstr>'Прил 2 '!Заголовки_для_печати</vt:lpstr>
      <vt:lpstr>'Прил 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Лиходед</dc:creator>
  <cp:lastModifiedBy>Администратор07</cp:lastModifiedBy>
  <dcterms:created xsi:type="dcterms:W3CDTF">2024-12-16T12:09:19Z</dcterms:created>
  <dcterms:modified xsi:type="dcterms:W3CDTF">2025-01-09T08:09:46Z</dcterms:modified>
</cp:coreProperties>
</file>